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6" yWindow="552" windowWidth="15972" windowHeight="8388" activeTab="1"/>
  </bookViews>
  <sheets>
    <sheet name="Rekapitulace stavby" sheetId="1" r:id="rId1"/>
    <sheet name="01-1 - 01-1 - Architekton..." sheetId="2" r:id="rId2"/>
    <sheet name="01-2 - 01-2 - Zdravotechnika" sheetId="3" r:id="rId3"/>
    <sheet name="01-3 - 01-3 - Ústřední vy..." sheetId="4" r:id="rId4"/>
    <sheet name="01-4 - 01-4 - Vzduchotech..." sheetId="5" r:id="rId5"/>
    <sheet name="01-5a - 01-5a - Elektroin..." sheetId="6" r:id="rId6"/>
    <sheet name="01-5b - 01-5b - Navýšení ..." sheetId="7" r:id="rId7"/>
    <sheet name="01-6 - 01-6 - Strukturova..." sheetId="8" r:id="rId8"/>
    <sheet name="01-7 - 01-7 - Vybavení uč..." sheetId="9" r:id="rId9"/>
    <sheet name="Pokyny pro vyplnění" sheetId="10" r:id="rId10"/>
  </sheets>
  <definedNames>
    <definedName name="_xlnm._FilterDatabase" localSheetId="1" hidden="1">'01-1 - 01-1 - Architekton...'!$C$107:$K$918</definedName>
    <definedName name="_xlnm._FilterDatabase" localSheetId="2" hidden="1">'01-2 - 01-2 - Zdravotechnika'!$C$85:$K$141</definedName>
    <definedName name="_xlnm._FilterDatabase" localSheetId="3" hidden="1">'01-3 - 01-3 - Ústřední vy...'!$C$85:$K$139</definedName>
    <definedName name="_xlnm._FilterDatabase" localSheetId="4" hidden="1">'01-4 - 01-4 - Vzduchotech...'!$C$83:$K$116</definedName>
    <definedName name="_xlnm._FilterDatabase" localSheetId="5" hidden="1">'01-5a - 01-5a - Elektroin...'!$C$88:$K$152</definedName>
    <definedName name="_xlnm._FilterDatabase" localSheetId="6" hidden="1">'01-5b - 01-5b - Navýšení ...'!$C$89:$K$124</definedName>
    <definedName name="_xlnm._FilterDatabase" localSheetId="7" hidden="1">'01-6 - 01-6 - Strukturova...'!$C$88:$K$172</definedName>
    <definedName name="_xlnm._FilterDatabase" localSheetId="8" hidden="1">'01-7 - 01-7 - Vybavení uč...'!$C$83:$K$87</definedName>
    <definedName name="_xlnm.Print_Titles" localSheetId="1">'01-1 - 01-1 - Architekton...'!$107:$107</definedName>
    <definedName name="_xlnm.Print_Titles" localSheetId="2">'01-2 - 01-2 - Zdravotechnika'!$85:$85</definedName>
    <definedName name="_xlnm.Print_Titles" localSheetId="3">'01-3 - 01-3 - Ústřední vy...'!$85:$85</definedName>
    <definedName name="_xlnm.Print_Titles" localSheetId="4">'01-4 - 01-4 - Vzduchotech...'!$83:$83</definedName>
    <definedName name="_xlnm.Print_Titles" localSheetId="5">'01-5a - 01-5a - Elektroin...'!$88:$88</definedName>
    <definedName name="_xlnm.Print_Titles" localSheetId="6">'01-5b - 01-5b - Navýšení ...'!$89:$89</definedName>
    <definedName name="_xlnm.Print_Titles" localSheetId="7">'01-6 - 01-6 - Strukturova...'!$88:$88</definedName>
    <definedName name="_xlnm.Print_Titles" localSheetId="8">'01-7 - 01-7 - Vybavení uč...'!$83:$83</definedName>
    <definedName name="_xlnm.Print_Titles" localSheetId="0">'Rekapitulace stavby'!$49:$49</definedName>
    <definedName name="_xlnm.Print_Area" localSheetId="1">'01-1 - 01-1 - Architekton...'!$C$4:$J$38,'01-1 - 01-1 - Architekton...'!$C$44:$J$87,'01-1 - 01-1 - Architekton...'!$C$93:$K$918</definedName>
    <definedName name="_xlnm.Print_Area" localSheetId="2">'01-2 - 01-2 - Zdravotechnika'!$C$4:$J$38,'01-2 - 01-2 - Zdravotechnika'!$C$44:$J$65,'01-2 - 01-2 - Zdravotechnika'!$C$71:$K$141</definedName>
    <definedName name="_xlnm.Print_Area" localSheetId="3">'01-3 - 01-3 - Ústřední vy...'!$C$4:$J$38,'01-3 - 01-3 - Ústřední vy...'!$C$44:$J$65,'01-3 - 01-3 - Ústřední vy...'!$C$71:$K$139</definedName>
    <definedName name="_xlnm.Print_Area" localSheetId="4">'01-4 - 01-4 - Vzduchotech...'!$C$4:$J$38,'01-4 - 01-4 - Vzduchotech...'!$C$44:$J$63,'01-4 - 01-4 - Vzduchotech...'!$C$69:$K$116</definedName>
    <definedName name="_xlnm.Print_Area" localSheetId="5">'01-5a - 01-5a - Elektroin...'!$C$4:$J$38,'01-5a - 01-5a - Elektroin...'!$C$44:$J$68,'01-5a - 01-5a - Elektroin...'!$C$74:$K$152</definedName>
    <definedName name="_xlnm.Print_Area" localSheetId="6">'01-5b - 01-5b - Navýšení ...'!$C$4:$J$38,'01-5b - 01-5b - Navýšení ...'!$C$44:$J$69,'01-5b - 01-5b - Navýšení ...'!$C$75:$K$124</definedName>
    <definedName name="_xlnm.Print_Area" localSheetId="7">'01-6 - 01-6 - Strukturova...'!$C$4:$J$38,'01-6 - 01-6 - Strukturova...'!$C$44:$J$68,'01-6 - 01-6 - Strukturova...'!$C$74:$K$172</definedName>
    <definedName name="_xlnm.Print_Area" localSheetId="8">'01-7 - 01-7 - Vybavení uč...'!$C$4:$J$38,'01-7 - 01-7 - Vybavení uč...'!$C$44:$J$63,'01-7 - 01-7 - Vybavení uč...'!$C$69:$K$87</definedName>
    <definedName name="_xlnm.Print_Area" localSheetId="9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stavby'!$C$39:$AQ$61</definedName>
  </definedNames>
  <calcPr calcId="145621"/>
</workbook>
</file>

<file path=xl/calcChain.xml><?xml version="1.0" encoding="utf-8"?>
<calcChain xmlns="http://schemas.openxmlformats.org/spreadsheetml/2006/main">
  <c r="AY60" i="1" l="1"/>
  <c r="AX60" i="1"/>
  <c r="BI87" i="9"/>
  <c r="F36" i="9" s="1"/>
  <c r="BD60" i="1" s="1"/>
  <c r="BH87" i="9"/>
  <c r="F35" i="9"/>
  <c r="BC60" i="1" s="1"/>
  <c r="BG87" i="9"/>
  <c r="F34" i="9"/>
  <c r="BB60" i="1"/>
  <c r="BF87" i="9"/>
  <c r="J33" i="9"/>
  <c r="AW60" i="1" s="1"/>
  <c r="F33" i="9"/>
  <c r="BA60" i="1" s="1"/>
  <c r="T87" i="9"/>
  <c r="T86" i="9" s="1"/>
  <c r="T85" i="9" s="1"/>
  <c r="T84" i="9" s="1"/>
  <c r="R87" i="9"/>
  <c r="R86" i="9" s="1"/>
  <c r="R85" i="9" s="1"/>
  <c r="R84" i="9" s="1"/>
  <c r="P87" i="9"/>
  <c r="P86" i="9" s="1"/>
  <c r="P85" i="9" s="1"/>
  <c r="P84" i="9" s="1"/>
  <c r="AU60" i="1" s="1"/>
  <c r="BK87" i="9"/>
  <c r="BK86" i="9"/>
  <c r="BK85" i="9" s="1"/>
  <c r="J87" i="9"/>
  <c r="BE87" i="9"/>
  <c r="J32" i="9" s="1"/>
  <c r="AV60" i="1" s="1"/>
  <c r="F80" i="9"/>
  <c r="F78" i="9"/>
  <c r="E76" i="9"/>
  <c r="F55" i="9"/>
  <c r="F53" i="9"/>
  <c r="E51" i="9"/>
  <c r="J23" i="9"/>
  <c r="E23" i="9"/>
  <c r="J55" i="9" s="1"/>
  <c r="J80" i="9"/>
  <c r="J22" i="9"/>
  <c r="J20" i="9"/>
  <c r="E20" i="9"/>
  <c r="F81" i="9" s="1"/>
  <c r="J19" i="9"/>
  <c r="J14" i="9"/>
  <c r="J78" i="9" s="1"/>
  <c r="E7" i="9"/>
  <c r="E72" i="9" s="1"/>
  <c r="AY59" i="1"/>
  <c r="AX59" i="1"/>
  <c r="BI172" i="8"/>
  <c r="BH172" i="8"/>
  <c r="BG172" i="8"/>
  <c r="BF172" i="8"/>
  <c r="T172" i="8"/>
  <c r="R172" i="8"/>
  <c r="P172" i="8"/>
  <c r="BK172" i="8"/>
  <c r="J172" i="8"/>
  <c r="BE172" i="8" s="1"/>
  <c r="BI171" i="8"/>
  <c r="BH171" i="8"/>
  <c r="BG171" i="8"/>
  <c r="BF171" i="8"/>
  <c r="T171" i="8"/>
  <c r="R171" i="8"/>
  <c r="P171" i="8"/>
  <c r="BK171" i="8"/>
  <c r="J171" i="8"/>
  <c r="BE171" i="8"/>
  <c r="BI170" i="8"/>
  <c r="BH170" i="8"/>
  <c r="BG170" i="8"/>
  <c r="BF170" i="8"/>
  <c r="T170" i="8"/>
  <c r="R170" i="8"/>
  <c r="P170" i="8"/>
  <c r="BK170" i="8"/>
  <c r="J170" i="8"/>
  <c r="BE170" i="8" s="1"/>
  <c r="BI169" i="8"/>
  <c r="BH169" i="8"/>
  <c r="BG169" i="8"/>
  <c r="BF169" i="8"/>
  <c r="T169" i="8"/>
  <c r="R169" i="8"/>
  <c r="P169" i="8"/>
  <c r="BK169" i="8"/>
  <c r="J169" i="8"/>
  <c r="BE169" i="8"/>
  <c r="BI168" i="8"/>
  <c r="BH168" i="8"/>
  <c r="BG168" i="8"/>
  <c r="BF168" i="8"/>
  <c r="T168" i="8"/>
  <c r="R168" i="8"/>
  <c r="P168" i="8"/>
  <c r="BK168" i="8"/>
  <c r="J168" i="8"/>
  <c r="BE168" i="8" s="1"/>
  <c r="BI167" i="8"/>
  <c r="BH167" i="8"/>
  <c r="BG167" i="8"/>
  <c r="BF167" i="8"/>
  <c r="T167" i="8"/>
  <c r="R167" i="8"/>
  <c r="P167" i="8"/>
  <c r="BK167" i="8"/>
  <c r="J167" i="8"/>
  <c r="BE167" i="8"/>
  <c r="BI166" i="8"/>
  <c r="BH166" i="8"/>
  <c r="BG166" i="8"/>
  <c r="BF166" i="8"/>
  <c r="T166" i="8"/>
  <c r="T165" i="8" s="1"/>
  <c r="R166" i="8"/>
  <c r="R165" i="8"/>
  <c r="P166" i="8"/>
  <c r="P165" i="8" s="1"/>
  <c r="BK166" i="8"/>
  <c r="BK165" i="8"/>
  <c r="J165" i="8" s="1"/>
  <c r="J67" i="8" s="1"/>
  <c r="J166" i="8"/>
  <c r="BE166" i="8"/>
  <c r="BI164" i="8"/>
  <c r="BH164" i="8"/>
  <c r="BG164" i="8"/>
  <c r="BF164" i="8"/>
  <c r="T164" i="8"/>
  <c r="T163" i="8" s="1"/>
  <c r="R164" i="8"/>
  <c r="R163" i="8"/>
  <c r="P164" i="8"/>
  <c r="P163" i="8" s="1"/>
  <c r="BK164" i="8"/>
  <c r="BK163" i="8"/>
  <c r="J163" i="8" s="1"/>
  <c r="J66" i="8" s="1"/>
  <c r="J164" i="8"/>
  <c r="BE164" i="8"/>
  <c r="BI162" i="8"/>
  <c r="BH162" i="8"/>
  <c r="BG162" i="8"/>
  <c r="BF162" i="8"/>
  <c r="T162" i="8"/>
  <c r="R162" i="8"/>
  <c r="P162" i="8"/>
  <c r="BK162" i="8"/>
  <c r="J162" i="8"/>
  <c r="BE162" i="8" s="1"/>
  <c r="BI161" i="8"/>
  <c r="BH161" i="8"/>
  <c r="BG161" i="8"/>
  <c r="BF161" i="8"/>
  <c r="T161" i="8"/>
  <c r="T160" i="8"/>
  <c r="R161" i="8"/>
  <c r="R160" i="8" s="1"/>
  <c r="P161" i="8"/>
  <c r="P160" i="8"/>
  <c r="BK161" i="8"/>
  <c r="BK160" i="8" s="1"/>
  <c r="J160" i="8" s="1"/>
  <c r="J65" i="8" s="1"/>
  <c r="J161" i="8"/>
  <c r="BE161" i="8" s="1"/>
  <c r="BI159" i="8"/>
  <c r="BH159" i="8"/>
  <c r="BG159" i="8"/>
  <c r="BF159" i="8"/>
  <c r="T159" i="8"/>
  <c r="R159" i="8"/>
  <c r="P159" i="8"/>
  <c r="BK159" i="8"/>
  <c r="J159" i="8"/>
  <c r="BE159" i="8"/>
  <c r="BI158" i="8"/>
  <c r="BH158" i="8"/>
  <c r="BG158" i="8"/>
  <c r="BF158" i="8"/>
  <c r="T158" i="8"/>
  <c r="T157" i="8" s="1"/>
  <c r="R158" i="8"/>
  <c r="R157" i="8"/>
  <c r="P158" i="8"/>
  <c r="P157" i="8" s="1"/>
  <c r="BK158" i="8"/>
  <c r="BK157" i="8"/>
  <c r="J157" i="8" s="1"/>
  <c r="J64" i="8" s="1"/>
  <c r="J158" i="8"/>
  <c r="BE158" i="8"/>
  <c r="BI156" i="8"/>
  <c r="BH156" i="8"/>
  <c r="BG156" i="8"/>
  <c r="BF156" i="8"/>
  <c r="T156" i="8"/>
  <c r="R156" i="8"/>
  <c r="P156" i="8"/>
  <c r="BK156" i="8"/>
  <c r="J156" i="8"/>
  <c r="BE156" i="8"/>
  <c r="BI155" i="8"/>
  <c r="BH155" i="8"/>
  <c r="BG155" i="8"/>
  <c r="BF155" i="8"/>
  <c r="T155" i="8"/>
  <c r="R155" i="8"/>
  <c r="P155" i="8"/>
  <c r="BK155" i="8"/>
  <c r="J155" i="8"/>
  <c r="BE155" i="8"/>
  <c r="BI154" i="8"/>
  <c r="BH154" i="8"/>
  <c r="BG154" i="8"/>
  <c r="BF154" i="8"/>
  <c r="T154" i="8"/>
  <c r="R154" i="8"/>
  <c r="P154" i="8"/>
  <c r="BK154" i="8"/>
  <c r="J154" i="8"/>
  <c r="BE154" i="8"/>
  <c r="BI153" i="8"/>
  <c r="BH153" i="8"/>
  <c r="BG153" i="8"/>
  <c r="BF153" i="8"/>
  <c r="T153" i="8"/>
  <c r="R153" i="8"/>
  <c r="P153" i="8"/>
  <c r="BK153" i="8"/>
  <c r="J153" i="8"/>
  <c r="BE153" i="8"/>
  <c r="BI152" i="8"/>
  <c r="BH152" i="8"/>
  <c r="BG152" i="8"/>
  <c r="BF152" i="8"/>
  <c r="T152" i="8"/>
  <c r="R152" i="8"/>
  <c r="P152" i="8"/>
  <c r="BK152" i="8"/>
  <c r="J152" i="8"/>
  <c r="BE152" i="8"/>
  <c r="BI151" i="8"/>
  <c r="BH151" i="8"/>
  <c r="BG151" i="8"/>
  <c r="BF151" i="8"/>
  <c r="T151" i="8"/>
  <c r="R151" i="8"/>
  <c r="P151" i="8"/>
  <c r="BK151" i="8"/>
  <c r="J151" i="8"/>
  <c r="BE151" i="8"/>
  <c r="BI150" i="8"/>
  <c r="BH150" i="8"/>
  <c r="BG150" i="8"/>
  <c r="BF150" i="8"/>
  <c r="T150" i="8"/>
  <c r="R150" i="8"/>
  <c r="P150" i="8"/>
  <c r="BK150" i="8"/>
  <c r="J150" i="8"/>
  <c r="BE150" i="8"/>
  <c r="BI149" i="8"/>
  <c r="BH149" i="8"/>
  <c r="BG149" i="8"/>
  <c r="BF149" i="8"/>
  <c r="T149" i="8"/>
  <c r="R149" i="8"/>
  <c r="P149" i="8"/>
  <c r="BK149" i="8"/>
  <c r="J149" i="8"/>
  <c r="BE149" i="8"/>
  <c r="BI148" i="8"/>
  <c r="BH148" i="8"/>
  <c r="BG148" i="8"/>
  <c r="BF148" i="8"/>
  <c r="T148" i="8"/>
  <c r="R148" i="8"/>
  <c r="P148" i="8"/>
  <c r="BK148" i="8"/>
  <c r="J148" i="8"/>
  <c r="BE148" i="8"/>
  <c r="BI147" i="8"/>
  <c r="BH147" i="8"/>
  <c r="BG147" i="8"/>
  <c r="BF147" i="8"/>
  <c r="T147" i="8"/>
  <c r="R147" i="8"/>
  <c r="P147" i="8"/>
  <c r="BK147" i="8"/>
  <c r="J147" i="8"/>
  <c r="BE147" i="8"/>
  <c r="BI146" i="8"/>
  <c r="BH146" i="8"/>
  <c r="BG146" i="8"/>
  <c r="BF146" i="8"/>
  <c r="T146" i="8"/>
  <c r="R146" i="8"/>
  <c r="P146" i="8"/>
  <c r="BK146" i="8"/>
  <c r="J146" i="8"/>
  <c r="BE146" i="8"/>
  <c r="BI145" i="8"/>
  <c r="BH145" i="8"/>
  <c r="BG145" i="8"/>
  <c r="BF145" i="8"/>
  <c r="T145" i="8"/>
  <c r="R145" i="8"/>
  <c r="P145" i="8"/>
  <c r="BK145" i="8"/>
  <c r="J145" i="8"/>
  <c r="BE145" i="8"/>
  <c r="BI144" i="8"/>
  <c r="BH144" i="8"/>
  <c r="BG144" i="8"/>
  <c r="BF144" i="8"/>
  <c r="T144" i="8"/>
  <c r="R144" i="8"/>
  <c r="P144" i="8"/>
  <c r="BK144" i="8"/>
  <c r="J144" i="8"/>
  <c r="BE144" i="8"/>
  <c r="BI143" i="8"/>
  <c r="BH143" i="8"/>
  <c r="BG143" i="8"/>
  <c r="BF143" i="8"/>
  <c r="T143" i="8"/>
  <c r="R143" i="8"/>
  <c r="P143" i="8"/>
  <c r="BK143" i="8"/>
  <c r="J143" i="8"/>
  <c r="BE143" i="8"/>
  <c r="BI142" i="8"/>
  <c r="BH142" i="8"/>
  <c r="BG142" i="8"/>
  <c r="BF142" i="8"/>
  <c r="T142" i="8"/>
  <c r="R142" i="8"/>
  <c r="P142" i="8"/>
  <c r="BK142" i="8"/>
  <c r="J142" i="8"/>
  <c r="BE142" i="8"/>
  <c r="BI141" i="8"/>
  <c r="BH141" i="8"/>
  <c r="BG141" i="8"/>
  <c r="BF141" i="8"/>
  <c r="T141" i="8"/>
  <c r="R141" i="8"/>
  <c r="P141" i="8"/>
  <c r="BK141" i="8"/>
  <c r="J141" i="8"/>
  <c r="BE141" i="8"/>
  <c r="BI137" i="8"/>
  <c r="BH137" i="8"/>
  <c r="BG137" i="8"/>
  <c r="BF137" i="8"/>
  <c r="T137" i="8"/>
  <c r="R137" i="8"/>
  <c r="P137" i="8"/>
  <c r="BK137" i="8"/>
  <c r="J137" i="8"/>
  <c r="BE137" i="8"/>
  <c r="BI136" i="8"/>
  <c r="BH136" i="8"/>
  <c r="BG136" i="8"/>
  <c r="BF136" i="8"/>
  <c r="T136" i="8"/>
  <c r="R136" i="8"/>
  <c r="P136" i="8"/>
  <c r="BK136" i="8"/>
  <c r="J136" i="8"/>
  <c r="BE136" i="8"/>
  <c r="BI135" i="8"/>
  <c r="BH135" i="8"/>
  <c r="BG135" i="8"/>
  <c r="BF135" i="8"/>
  <c r="T135" i="8"/>
  <c r="R135" i="8"/>
  <c r="P135" i="8"/>
  <c r="BK135" i="8"/>
  <c r="J135" i="8"/>
  <c r="BE135" i="8"/>
  <c r="BI134" i="8"/>
  <c r="BH134" i="8"/>
  <c r="BG134" i="8"/>
  <c r="BF134" i="8"/>
  <c r="T134" i="8"/>
  <c r="R134" i="8"/>
  <c r="P134" i="8"/>
  <c r="BK134" i="8"/>
  <c r="J134" i="8"/>
  <c r="BE134" i="8"/>
  <c r="BI133" i="8"/>
  <c r="BH133" i="8"/>
  <c r="BG133" i="8"/>
  <c r="BF133" i="8"/>
  <c r="T133" i="8"/>
  <c r="R133" i="8"/>
  <c r="P133" i="8"/>
  <c r="BK133" i="8"/>
  <c r="J133" i="8"/>
  <c r="BE133" i="8"/>
  <c r="BI132" i="8"/>
  <c r="BH132" i="8"/>
  <c r="BG132" i="8"/>
  <c r="BF132" i="8"/>
  <c r="T132" i="8"/>
  <c r="R132" i="8"/>
  <c r="P132" i="8"/>
  <c r="BK132" i="8"/>
  <c r="J132" i="8"/>
  <c r="BE132" i="8"/>
  <c r="BI131" i="8"/>
  <c r="BH131" i="8"/>
  <c r="BG131" i="8"/>
  <c r="BF131" i="8"/>
  <c r="T131" i="8"/>
  <c r="R131" i="8"/>
  <c r="P131" i="8"/>
  <c r="BK131" i="8"/>
  <c r="J131" i="8"/>
  <c r="BE131" i="8"/>
  <c r="BI130" i="8"/>
  <c r="BH130" i="8"/>
  <c r="BG130" i="8"/>
  <c r="BF130" i="8"/>
  <c r="T130" i="8"/>
  <c r="R130" i="8"/>
  <c r="P130" i="8"/>
  <c r="BK130" i="8"/>
  <c r="J130" i="8"/>
  <c r="BE130" i="8"/>
  <c r="BI129" i="8"/>
  <c r="BH129" i="8"/>
  <c r="BG129" i="8"/>
  <c r="BF129" i="8"/>
  <c r="T129" i="8"/>
  <c r="R129" i="8"/>
  <c r="P129" i="8"/>
  <c r="BK129" i="8"/>
  <c r="J129" i="8"/>
  <c r="BE129" i="8"/>
  <c r="BI128" i="8"/>
  <c r="BH128" i="8"/>
  <c r="BG128" i="8"/>
  <c r="BF128" i="8"/>
  <c r="T128" i="8"/>
  <c r="R128" i="8"/>
  <c r="P128" i="8"/>
  <c r="BK128" i="8"/>
  <c r="J128" i="8"/>
  <c r="BE128" i="8"/>
  <c r="BI127" i="8"/>
  <c r="BH127" i="8"/>
  <c r="BG127" i="8"/>
  <c r="BF127" i="8"/>
  <c r="T127" i="8"/>
  <c r="R127" i="8"/>
  <c r="P127" i="8"/>
  <c r="BK127" i="8"/>
  <c r="J127" i="8"/>
  <c r="BE127" i="8"/>
  <c r="BI126" i="8"/>
  <c r="BH126" i="8"/>
  <c r="BG126" i="8"/>
  <c r="BF126" i="8"/>
  <c r="T126" i="8"/>
  <c r="R126" i="8"/>
  <c r="P126" i="8"/>
  <c r="BK126" i="8"/>
  <c r="J126" i="8"/>
  <c r="BE126" i="8"/>
  <c r="BI125" i="8"/>
  <c r="BH125" i="8"/>
  <c r="BG125" i="8"/>
  <c r="BF125" i="8"/>
  <c r="T125" i="8"/>
  <c r="T124" i="8"/>
  <c r="R125" i="8"/>
  <c r="R124" i="8"/>
  <c r="P125" i="8"/>
  <c r="P124" i="8"/>
  <c r="BK125" i="8"/>
  <c r="BK124" i="8"/>
  <c r="J124" i="8" s="1"/>
  <c r="J63" i="8" s="1"/>
  <c r="J125" i="8"/>
  <c r="BE125" i="8" s="1"/>
  <c r="BI123" i="8"/>
  <c r="BH123" i="8"/>
  <c r="BG123" i="8"/>
  <c r="BF123" i="8"/>
  <c r="T123" i="8"/>
  <c r="R123" i="8"/>
  <c r="P123" i="8"/>
  <c r="BK123" i="8"/>
  <c r="J123" i="8"/>
  <c r="BE123" i="8"/>
  <c r="BI122" i="8"/>
  <c r="BH122" i="8"/>
  <c r="BG122" i="8"/>
  <c r="BF122" i="8"/>
  <c r="T122" i="8"/>
  <c r="R122" i="8"/>
  <c r="P122" i="8"/>
  <c r="BK122" i="8"/>
  <c r="J122" i="8"/>
  <c r="BE122" i="8"/>
  <c r="BI121" i="8"/>
  <c r="BH121" i="8"/>
  <c r="BG121" i="8"/>
  <c r="BF121" i="8"/>
  <c r="T121" i="8"/>
  <c r="R121" i="8"/>
  <c r="P121" i="8"/>
  <c r="BK121" i="8"/>
  <c r="J121" i="8"/>
  <c r="BE121" i="8"/>
  <c r="BI120" i="8"/>
  <c r="BH120" i="8"/>
  <c r="BG120" i="8"/>
  <c r="BF120" i="8"/>
  <c r="T120" i="8"/>
  <c r="R120" i="8"/>
  <c r="P120" i="8"/>
  <c r="BK120" i="8"/>
  <c r="J120" i="8"/>
  <c r="BE120" i="8"/>
  <c r="BI119" i="8"/>
  <c r="BH119" i="8"/>
  <c r="BG119" i="8"/>
  <c r="BF119" i="8"/>
  <c r="T119" i="8"/>
  <c r="R119" i="8"/>
  <c r="P119" i="8"/>
  <c r="BK119" i="8"/>
  <c r="J119" i="8"/>
  <c r="BE119" i="8"/>
  <c r="BI118" i="8"/>
  <c r="BH118" i="8"/>
  <c r="BG118" i="8"/>
  <c r="BF118" i="8"/>
  <c r="T118" i="8"/>
  <c r="R118" i="8"/>
  <c r="P118" i="8"/>
  <c r="BK118" i="8"/>
  <c r="J118" i="8"/>
  <c r="BE118" i="8"/>
  <c r="BI117" i="8"/>
  <c r="BH117" i="8"/>
  <c r="BG117" i="8"/>
  <c r="BF117" i="8"/>
  <c r="T117" i="8"/>
  <c r="R117" i="8"/>
  <c r="P117" i="8"/>
  <c r="BK117" i="8"/>
  <c r="J117" i="8"/>
  <c r="BE117" i="8"/>
  <c r="BI116" i="8"/>
  <c r="BH116" i="8"/>
  <c r="BG116" i="8"/>
  <c r="BF116" i="8"/>
  <c r="T116" i="8"/>
  <c r="R116" i="8"/>
  <c r="P116" i="8"/>
  <c r="BK116" i="8"/>
  <c r="J116" i="8"/>
  <c r="BE116" i="8"/>
  <c r="BI115" i="8"/>
  <c r="BH115" i="8"/>
  <c r="BG115" i="8"/>
  <c r="BF115" i="8"/>
  <c r="T115" i="8"/>
  <c r="R115" i="8"/>
  <c r="P115" i="8"/>
  <c r="BK115" i="8"/>
  <c r="J115" i="8"/>
  <c r="BE115" i="8"/>
  <c r="BI114" i="8"/>
  <c r="BH114" i="8"/>
  <c r="BG114" i="8"/>
  <c r="BF114" i="8"/>
  <c r="T114" i="8"/>
  <c r="R114" i="8"/>
  <c r="P114" i="8"/>
  <c r="BK114" i="8"/>
  <c r="J114" i="8"/>
  <c r="BE114" i="8"/>
  <c r="BI113" i="8"/>
  <c r="BH113" i="8"/>
  <c r="BG113" i="8"/>
  <c r="BF113" i="8"/>
  <c r="T113" i="8"/>
  <c r="R113" i="8"/>
  <c r="P113" i="8"/>
  <c r="BK113" i="8"/>
  <c r="J113" i="8"/>
  <c r="BE113" i="8"/>
  <c r="BI112" i="8"/>
  <c r="BH112" i="8"/>
  <c r="BG112" i="8"/>
  <c r="BF112" i="8"/>
  <c r="T112" i="8"/>
  <c r="R112" i="8"/>
  <c r="P112" i="8"/>
  <c r="BK112" i="8"/>
  <c r="J112" i="8"/>
  <c r="BE112" i="8"/>
  <c r="BI111" i="8"/>
  <c r="BH111" i="8"/>
  <c r="BG111" i="8"/>
  <c r="BF111" i="8"/>
  <c r="T111" i="8"/>
  <c r="R111" i="8"/>
  <c r="P111" i="8"/>
  <c r="BK111" i="8"/>
  <c r="J111" i="8"/>
  <c r="BE111" i="8"/>
  <c r="BI110" i="8"/>
  <c r="BH110" i="8"/>
  <c r="BG110" i="8"/>
  <c r="BF110" i="8"/>
  <c r="T110" i="8"/>
  <c r="R110" i="8"/>
  <c r="P110" i="8"/>
  <c r="BK110" i="8"/>
  <c r="J110" i="8"/>
  <c r="BE110" i="8"/>
  <c r="BI109" i="8"/>
  <c r="BH109" i="8"/>
  <c r="BG109" i="8"/>
  <c r="BF109" i="8"/>
  <c r="T109" i="8"/>
  <c r="R109" i="8"/>
  <c r="P109" i="8"/>
  <c r="BK109" i="8"/>
  <c r="J109" i="8"/>
  <c r="BE109" i="8"/>
  <c r="BI108" i="8"/>
  <c r="BH108" i="8"/>
  <c r="BG108" i="8"/>
  <c r="BF108" i="8"/>
  <c r="T108" i="8"/>
  <c r="R108" i="8"/>
  <c r="P108" i="8"/>
  <c r="BK108" i="8"/>
  <c r="J108" i="8"/>
  <c r="BE108" i="8"/>
  <c r="BI104" i="8"/>
  <c r="BH104" i="8"/>
  <c r="BG104" i="8"/>
  <c r="BF104" i="8"/>
  <c r="T104" i="8"/>
  <c r="R104" i="8"/>
  <c r="P104" i="8"/>
  <c r="BK104" i="8"/>
  <c r="J104" i="8"/>
  <c r="BE104" i="8"/>
  <c r="BI103" i="8"/>
  <c r="BH103" i="8"/>
  <c r="BG103" i="8"/>
  <c r="BF103" i="8"/>
  <c r="T103" i="8"/>
  <c r="R103" i="8"/>
  <c r="P103" i="8"/>
  <c r="BK103" i="8"/>
  <c r="J103" i="8"/>
  <c r="BE103" i="8"/>
  <c r="BI102" i="8"/>
  <c r="BH102" i="8"/>
  <c r="BG102" i="8"/>
  <c r="BF102" i="8"/>
  <c r="T102" i="8"/>
  <c r="R102" i="8"/>
  <c r="P102" i="8"/>
  <c r="BK102" i="8"/>
  <c r="J102" i="8"/>
  <c r="BE102" i="8"/>
  <c r="BI101" i="8"/>
  <c r="BH101" i="8"/>
  <c r="BG101" i="8"/>
  <c r="BF101" i="8"/>
  <c r="T101" i="8"/>
  <c r="R101" i="8"/>
  <c r="P101" i="8"/>
  <c r="BK101" i="8"/>
  <c r="J101" i="8"/>
  <c r="BE101" i="8"/>
  <c r="BI100" i="8"/>
  <c r="BH100" i="8"/>
  <c r="BG100" i="8"/>
  <c r="BF100" i="8"/>
  <c r="T100" i="8"/>
  <c r="R100" i="8"/>
  <c r="P100" i="8"/>
  <c r="BK100" i="8"/>
  <c r="J100" i="8"/>
  <c r="BE100" i="8"/>
  <c r="BI99" i="8"/>
  <c r="BH99" i="8"/>
  <c r="BG99" i="8"/>
  <c r="BF99" i="8"/>
  <c r="T99" i="8"/>
  <c r="R99" i="8"/>
  <c r="P99" i="8"/>
  <c r="BK99" i="8"/>
  <c r="J99" i="8"/>
  <c r="BE99" i="8"/>
  <c r="BI98" i="8"/>
  <c r="BH98" i="8"/>
  <c r="BG98" i="8"/>
  <c r="BF98" i="8"/>
  <c r="T98" i="8"/>
  <c r="R98" i="8"/>
  <c r="P98" i="8"/>
  <c r="BK98" i="8"/>
  <c r="J98" i="8"/>
  <c r="BE98" i="8"/>
  <c r="BI97" i="8"/>
  <c r="BH97" i="8"/>
  <c r="BG97" i="8"/>
  <c r="BF97" i="8"/>
  <c r="T97" i="8"/>
  <c r="R97" i="8"/>
  <c r="P97" i="8"/>
  <c r="BK97" i="8"/>
  <c r="J97" i="8"/>
  <c r="BE97" i="8"/>
  <c r="BI96" i="8"/>
  <c r="BH96" i="8"/>
  <c r="BG96" i="8"/>
  <c r="BF96" i="8"/>
  <c r="T96" i="8"/>
  <c r="R96" i="8"/>
  <c r="P96" i="8"/>
  <c r="BK96" i="8"/>
  <c r="J96" i="8"/>
  <c r="BE96" i="8"/>
  <c r="BI95" i="8"/>
  <c r="BH95" i="8"/>
  <c r="BG95" i="8"/>
  <c r="BF95" i="8"/>
  <c r="T95" i="8"/>
  <c r="R95" i="8"/>
  <c r="P95" i="8"/>
  <c r="BK95" i="8"/>
  <c r="J95" i="8"/>
  <c r="BE95" i="8"/>
  <c r="BI94" i="8"/>
  <c r="BH94" i="8"/>
  <c r="BG94" i="8"/>
  <c r="BF94" i="8"/>
  <c r="T94" i="8"/>
  <c r="R94" i="8"/>
  <c r="P94" i="8"/>
  <c r="BK94" i="8"/>
  <c r="J94" i="8"/>
  <c r="BE94" i="8"/>
  <c r="BI93" i="8"/>
  <c r="BH93" i="8"/>
  <c r="BG93" i="8"/>
  <c r="BF93" i="8"/>
  <c r="T93" i="8"/>
  <c r="R93" i="8"/>
  <c r="P93" i="8"/>
  <c r="BK93" i="8"/>
  <c r="J93" i="8"/>
  <c r="BE93" i="8"/>
  <c r="BI92" i="8"/>
  <c r="F36" i="8"/>
  <c r="BD59" i="1" s="1"/>
  <c r="BH92" i="8"/>
  <c r="F35" i="8" s="1"/>
  <c r="BC59" i="1" s="1"/>
  <c r="BG92" i="8"/>
  <c r="F34" i="8"/>
  <c r="BB59" i="1" s="1"/>
  <c r="BF92" i="8"/>
  <c r="F33" i="8" s="1"/>
  <c r="BA59" i="1" s="1"/>
  <c r="T92" i="8"/>
  <c r="T91" i="8"/>
  <c r="T90" i="8" s="1"/>
  <c r="T89" i="8" s="1"/>
  <c r="R92" i="8"/>
  <c r="R91" i="8"/>
  <c r="P92" i="8"/>
  <c r="P91" i="8"/>
  <c r="BK92" i="8"/>
  <c r="BK91" i="8" s="1"/>
  <c r="J92" i="8"/>
  <c r="BE92" i="8" s="1"/>
  <c r="F85" i="8"/>
  <c r="F83" i="8"/>
  <c r="E81" i="8"/>
  <c r="F55" i="8"/>
  <c r="F53" i="8"/>
  <c r="E51" i="8"/>
  <c r="J23" i="8"/>
  <c r="E23" i="8"/>
  <c r="J85" i="8" s="1"/>
  <c r="J22" i="8"/>
  <c r="J20" i="8"/>
  <c r="E20" i="8"/>
  <c r="F56" i="8" s="1"/>
  <c r="F86" i="8"/>
  <c r="J19" i="8"/>
  <c r="J14" i="8"/>
  <c r="J53" i="8" s="1"/>
  <c r="J83" i="8"/>
  <c r="E7" i="8"/>
  <c r="E77" i="8" s="1"/>
  <c r="AY58" i="1"/>
  <c r="AX58" i="1"/>
  <c r="BI124" i="7"/>
  <c r="BH124" i="7"/>
  <c r="BG124" i="7"/>
  <c r="BF124" i="7"/>
  <c r="T124" i="7"/>
  <c r="R124" i="7"/>
  <c r="P124" i="7"/>
  <c r="BK124" i="7"/>
  <c r="J124" i="7"/>
  <c r="BE124" i="7"/>
  <c r="BI123" i="7"/>
  <c r="BH123" i="7"/>
  <c r="BG123" i="7"/>
  <c r="BF123" i="7"/>
  <c r="T123" i="7"/>
  <c r="R123" i="7"/>
  <c r="P123" i="7"/>
  <c r="BK123" i="7"/>
  <c r="J123" i="7"/>
  <c r="BE123" i="7"/>
  <c r="BI122" i="7"/>
  <c r="BH122" i="7"/>
  <c r="BG122" i="7"/>
  <c r="BF122" i="7"/>
  <c r="T122" i="7"/>
  <c r="T121" i="7"/>
  <c r="R122" i="7"/>
  <c r="R121" i="7"/>
  <c r="P122" i="7"/>
  <c r="P121" i="7"/>
  <c r="BK122" i="7"/>
  <c r="BK121" i="7"/>
  <c r="J121" i="7" s="1"/>
  <c r="J68" i="7" s="1"/>
  <c r="J122" i="7"/>
  <c r="BE122" i="7" s="1"/>
  <c r="BI120" i="7"/>
  <c r="BH120" i="7"/>
  <c r="BG120" i="7"/>
  <c r="BF120" i="7"/>
  <c r="T120" i="7"/>
  <c r="R120" i="7"/>
  <c r="P120" i="7"/>
  <c r="BK120" i="7"/>
  <c r="J120" i="7"/>
  <c r="BE120" i="7"/>
  <c r="BI119" i="7"/>
  <c r="BH119" i="7"/>
  <c r="BG119" i="7"/>
  <c r="BF119" i="7"/>
  <c r="T119" i="7"/>
  <c r="R119" i="7"/>
  <c r="P119" i="7"/>
  <c r="BK119" i="7"/>
  <c r="J119" i="7"/>
  <c r="BE119" i="7"/>
  <c r="BI118" i="7"/>
  <c r="BH118" i="7"/>
  <c r="BG118" i="7"/>
  <c r="BF118" i="7"/>
  <c r="T118" i="7"/>
  <c r="R118" i="7"/>
  <c r="P118" i="7"/>
  <c r="BK118" i="7"/>
  <c r="J118" i="7"/>
  <c r="BE118" i="7"/>
  <c r="BI117" i="7"/>
  <c r="BH117" i="7"/>
  <c r="BG117" i="7"/>
  <c r="BF117" i="7"/>
  <c r="T117" i="7"/>
  <c r="R117" i="7"/>
  <c r="P117" i="7"/>
  <c r="BK117" i="7"/>
  <c r="J117" i="7"/>
  <c r="BE117" i="7"/>
  <c r="BI116" i="7"/>
  <c r="BH116" i="7"/>
  <c r="BG116" i="7"/>
  <c r="BF116" i="7"/>
  <c r="T116" i="7"/>
  <c r="R116" i="7"/>
  <c r="P116" i="7"/>
  <c r="BK116" i="7"/>
  <c r="J116" i="7"/>
  <c r="BE116" i="7"/>
  <c r="BI115" i="7"/>
  <c r="BH115" i="7"/>
  <c r="BG115" i="7"/>
  <c r="BF115" i="7"/>
  <c r="T115" i="7"/>
  <c r="T114" i="7"/>
  <c r="R115" i="7"/>
  <c r="R114" i="7"/>
  <c r="P115" i="7"/>
  <c r="P114" i="7"/>
  <c r="BK115" i="7"/>
  <c r="BK114" i="7"/>
  <c r="J114" i="7" s="1"/>
  <c r="J67" i="7" s="1"/>
  <c r="J115" i="7"/>
  <c r="BE115" i="7" s="1"/>
  <c r="BI113" i="7"/>
  <c r="BH113" i="7"/>
  <c r="BG113" i="7"/>
  <c r="BF113" i="7"/>
  <c r="T113" i="7"/>
  <c r="T112" i="7"/>
  <c r="R113" i="7"/>
  <c r="R112" i="7"/>
  <c r="P113" i="7"/>
  <c r="P112" i="7"/>
  <c r="BK113" i="7"/>
  <c r="BK112" i="7"/>
  <c r="J112" i="7" s="1"/>
  <c r="J66" i="7" s="1"/>
  <c r="J113" i="7"/>
  <c r="BE113" i="7" s="1"/>
  <c r="BI111" i="7"/>
  <c r="BH111" i="7"/>
  <c r="BG111" i="7"/>
  <c r="BF111" i="7"/>
  <c r="T111" i="7"/>
  <c r="R111" i="7"/>
  <c r="P111" i="7"/>
  <c r="BK111" i="7"/>
  <c r="J111" i="7"/>
  <c r="BE111" i="7"/>
  <c r="BI110" i="7"/>
  <c r="BH110" i="7"/>
  <c r="BG110" i="7"/>
  <c r="BF110" i="7"/>
  <c r="T110" i="7"/>
  <c r="T109" i="7"/>
  <c r="R110" i="7"/>
  <c r="R109" i="7"/>
  <c r="P110" i="7"/>
  <c r="P109" i="7"/>
  <c r="BK110" i="7"/>
  <c r="BK109" i="7"/>
  <c r="J109" i="7" s="1"/>
  <c r="J65" i="7" s="1"/>
  <c r="J110" i="7"/>
  <c r="BE110" i="7" s="1"/>
  <c r="BI108" i="7"/>
  <c r="BH108" i="7"/>
  <c r="BG108" i="7"/>
  <c r="BF108" i="7"/>
  <c r="T108" i="7"/>
  <c r="R108" i="7"/>
  <c r="P108" i="7"/>
  <c r="BK108" i="7"/>
  <c r="J108" i="7"/>
  <c r="BE108" i="7"/>
  <c r="BI107" i="7"/>
  <c r="BH107" i="7"/>
  <c r="BG107" i="7"/>
  <c r="BF107" i="7"/>
  <c r="T107" i="7"/>
  <c r="T106" i="7"/>
  <c r="R107" i="7"/>
  <c r="R106" i="7"/>
  <c r="P107" i="7"/>
  <c r="P106" i="7"/>
  <c r="BK107" i="7"/>
  <c r="BK106" i="7"/>
  <c r="J106" i="7" s="1"/>
  <c r="J64" i="7" s="1"/>
  <c r="J107" i="7"/>
  <c r="BE107" i="7" s="1"/>
  <c r="BI105" i="7"/>
  <c r="BH105" i="7"/>
  <c r="BG105" i="7"/>
  <c r="BF105" i="7"/>
  <c r="T105" i="7"/>
  <c r="R105" i="7"/>
  <c r="P105" i="7"/>
  <c r="BK105" i="7"/>
  <c r="J105" i="7"/>
  <c r="BE105" i="7"/>
  <c r="BI104" i="7"/>
  <c r="BH104" i="7"/>
  <c r="BG104" i="7"/>
  <c r="BF104" i="7"/>
  <c r="T104" i="7"/>
  <c r="R104" i="7"/>
  <c r="P104" i="7"/>
  <c r="BK104" i="7"/>
  <c r="J104" i="7"/>
  <c r="BE104" i="7"/>
  <c r="BI103" i="7"/>
  <c r="BH103" i="7"/>
  <c r="BG103" i="7"/>
  <c r="BF103" i="7"/>
  <c r="T103" i="7"/>
  <c r="R103" i="7"/>
  <c r="P103" i="7"/>
  <c r="BK103" i="7"/>
  <c r="J103" i="7"/>
  <c r="BE103" i="7"/>
  <c r="BI102" i="7"/>
  <c r="BH102" i="7"/>
  <c r="BG102" i="7"/>
  <c r="BF102" i="7"/>
  <c r="T102" i="7"/>
  <c r="R102" i="7"/>
  <c r="P102" i="7"/>
  <c r="BK102" i="7"/>
  <c r="J102" i="7"/>
  <c r="BE102" i="7"/>
  <c r="BI101" i="7"/>
  <c r="BH101" i="7"/>
  <c r="BG101" i="7"/>
  <c r="BF101" i="7"/>
  <c r="T101" i="7"/>
  <c r="T100" i="7"/>
  <c r="R101" i="7"/>
  <c r="R100" i="7"/>
  <c r="P101" i="7"/>
  <c r="P100" i="7"/>
  <c r="BK101" i="7"/>
  <c r="BK100" i="7"/>
  <c r="J100" i="7" s="1"/>
  <c r="J63" i="7" s="1"/>
  <c r="J101" i="7"/>
  <c r="BE101" i="7" s="1"/>
  <c r="BI99" i="7"/>
  <c r="BH99" i="7"/>
  <c r="BG99" i="7"/>
  <c r="BF99" i="7"/>
  <c r="T99" i="7"/>
  <c r="R99" i="7"/>
  <c r="P99" i="7"/>
  <c r="BK99" i="7"/>
  <c r="J99" i="7"/>
  <c r="BE99" i="7"/>
  <c r="BI98" i="7"/>
  <c r="BH98" i="7"/>
  <c r="BG98" i="7"/>
  <c r="BF98" i="7"/>
  <c r="T98" i="7"/>
  <c r="R98" i="7"/>
  <c r="P98" i="7"/>
  <c r="BK98" i="7"/>
  <c r="J98" i="7"/>
  <c r="BE98" i="7"/>
  <c r="BI97" i="7"/>
  <c r="BH97" i="7"/>
  <c r="BG97" i="7"/>
  <c r="BF97" i="7"/>
  <c r="T97" i="7"/>
  <c r="R97" i="7"/>
  <c r="P97" i="7"/>
  <c r="BK97" i="7"/>
  <c r="J97" i="7"/>
  <c r="BE97" i="7"/>
  <c r="BI96" i="7"/>
  <c r="BH96" i="7"/>
  <c r="BG96" i="7"/>
  <c r="BF96" i="7"/>
  <c r="T96" i="7"/>
  <c r="R96" i="7"/>
  <c r="P96" i="7"/>
  <c r="BK96" i="7"/>
  <c r="J96" i="7"/>
  <c r="BE96" i="7"/>
  <c r="BI95" i="7"/>
  <c r="BH95" i="7"/>
  <c r="BG95" i="7"/>
  <c r="BF95" i="7"/>
  <c r="T95" i="7"/>
  <c r="R95" i="7"/>
  <c r="P95" i="7"/>
  <c r="BK95" i="7"/>
  <c r="J95" i="7"/>
  <c r="BE95" i="7"/>
  <c r="BI94" i="7"/>
  <c r="BH94" i="7"/>
  <c r="BG94" i="7"/>
  <c r="BF94" i="7"/>
  <c r="T94" i="7"/>
  <c r="R94" i="7"/>
  <c r="P94" i="7"/>
  <c r="BK94" i="7"/>
  <c r="J94" i="7"/>
  <c r="BE94" i="7"/>
  <c r="BI93" i="7"/>
  <c r="F36" i="7"/>
  <c r="BD58" i="1" s="1"/>
  <c r="BH93" i="7"/>
  <c r="F35" i="7" s="1"/>
  <c r="BC58" i="1" s="1"/>
  <c r="BG93" i="7"/>
  <c r="F34" i="7"/>
  <c r="BB58" i="1" s="1"/>
  <c r="BF93" i="7"/>
  <c r="F33" i="7" s="1"/>
  <c r="BA58" i="1" s="1"/>
  <c r="T93" i="7"/>
  <c r="T92" i="7"/>
  <c r="T91" i="7" s="1"/>
  <c r="T90" i="7" s="1"/>
  <c r="R93" i="7"/>
  <c r="R92" i="7"/>
  <c r="R91" i="7" s="1"/>
  <c r="R90" i="7" s="1"/>
  <c r="P93" i="7"/>
  <c r="P92" i="7"/>
  <c r="P91" i="7" s="1"/>
  <c r="P90" i="7" s="1"/>
  <c r="AU58" i="1" s="1"/>
  <c r="BK93" i="7"/>
  <c r="BK92" i="7" s="1"/>
  <c r="J93" i="7"/>
  <c r="BE93" i="7" s="1"/>
  <c r="F86" i="7"/>
  <c r="F84" i="7"/>
  <c r="E82" i="7"/>
  <c r="F55" i="7"/>
  <c r="F53" i="7"/>
  <c r="E51" i="7"/>
  <c r="J23" i="7"/>
  <c r="E23" i="7"/>
  <c r="J86" i="7" s="1"/>
  <c r="J22" i="7"/>
  <c r="J20" i="7"/>
  <c r="E20" i="7"/>
  <c r="F56" i="7" s="1"/>
  <c r="F87" i="7"/>
  <c r="J19" i="7"/>
  <c r="J14" i="7"/>
  <c r="J53" i="7" s="1"/>
  <c r="J84" i="7"/>
  <c r="E7" i="7"/>
  <c r="E78" i="7" s="1"/>
  <c r="AY57" i="1"/>
  <c r="AX57" i="1"/>
  <c r="BI152" i="6"/>
  <c r="BH152" i="6"/>
  <c r="BG152" i="6"/>
  <c r="BF152" i="6"/>
  <c r="T152" i="6"/>
  <c r="R152" i="6"/>
  <c r="P152" i="6"/>
  <c r="BK152" i="6"/>
  <c r="J152" i="6"/>
  <c r="BE152" i="6"/>
  <c r="BI151" i="6"/>
  <c r="BH151" i="6"/>
  <c r="BG151" i="6"/>
  <c r="BF151" i="6"/>
  <c r="T151" i="6"/>
  <c r="R151" i="6"/>
  <c r="P151" i="6"/>
  <c r="BK151" i="6"/>
  <c r="J151" i="6"/>
  <c r="BE151" i="6"/>
  <c r="BI150" i="6"/>
  <c r="BH150" i="6"/>
  <c r="BG150" i="6"/>
  <c r="BF150" i="6"/>
  <c r="T150" i="6"/>
  <c r="R150" i="6"/>
  <c r="P150" i="6"/>
  <c r="BK150" i="6"/>
  <c r="J150" i="6"/>
  <c r="BE150" i="6"/>
  <c r="BI149" i="6"/>
  <c r="BH149" i="6"/>
  <c r="BG149" i="6"/>
  <c r="BF149" i="6"/>
  <c r="T149" i="6"/>
  <c r="R149" i="6"/>
  <c r="P149" i="6"/>
  <c r="BK149" i="6"/>
  <c r="J149" i="6"/>
  <c r="BE149" i="6"/>
  <c r="BI148" i="6"/>
  <c r="BH148" i="6"/>
  <c r="BG148" i="6"/>
  <c r="BF148" i="6"/>
  <c r="T148" i="6"/>
  <c r="T147" i="6"/>
  <c r="R148" i="6"/>
  <c r="R147" i="6"/>
  <c r="P148" i="6"/>
  <c r="P147" i="6"/>
  <c r="BK148" i="6"/>
  <c r="BK147" i="6"/>
  <c r="J147" i="6" s="1"/>
  <c r="J67" i="6" s="1"/>
  <c r="J148" i="6"/>
  <c r="BE148" i="6" s="1"/>
  <c r="BI146" i="6"/>
  <c r="BH146" i="6"/>
  <c r="BG146" i="6"/>
  <c r="BF146" i="6"/>
  <c r="T146" i="6"/>
  <c r="R146" i="6"/>
  <c r="P146" i="6"/>
  <c r="BK146" i="6"/>
  <c r="J146" i="6"/>
  <c r="BE146" i="6"/>
  <c r="BI145" i="6"/>
  <c r="BH145" i="6"/>
  <c r="BG145" i="6"/>
  <c r="BF145" i="6"/>
  <c r="T145" i="6"/>
  <c r="R145" i="6"/>
  <c r="P145" i="6"/>
  <c r="BK145" i="6"/>
  <c r="J145" i="6"/>
  <c r="BE145" i="6"/>
  <c r="BI144" i="6"/>
  <c r="BH144" i="6"/>
  <c r="BG144" i="6"/>
  <c r="BF144" i="6"/>
  <c r="T144" i="6"/>
  <c r="R144" i="6"/>
  <c r="P144" i="6"/>
  <c r="BK144" i="6"/>
  <c r="J144" i="6"/>
  <c r="BE144" i="6"/>
  <c r="BI143" i="6"/>
  <c r="BH143" i="6"/>
  <c r="BG143" i="6"/>
  <c r="BF143" i="6"/>
  <c r="T143" i="6"/>
  <c r="R143" i="6"/>
  <c r="P143" i="6"/>
  <c r="BK143" i="6"/>
  <c r="J143" i="6"/>
  <c r="BE143" i="6"/>
  <c r="BI142" i="6"/>
  <c r="BH142" i="6"/>
  <c r="BG142" i="6"/>
  <c r="BF142" i="6"/>
  <c r="T142" i="6"/>
  <c r="R142" i="6"/>
  <c r="P142" i="6"/>
  <c r="BK142" i="6"/>
  <c r="J142" i="6"/>
  <c r="BE142" i="6"/>
  <c r="BI141" i="6"/>
  <c r="BH141" i="6"/>
  <c r="BG141" i="6"/>
  <c r="BF141" i="6"/>
  <c r="T141" i="6"/>
  <c r="T140" i="6"/>
  <c r="R141" i="6"/>
  <c r="R140" i="6"/>
  <c r="P141" i="6"/>
  <c r="P140" i="6"/>
  <c r="BK141" i="6"/>
  <c r="BK140" i="6"/>
  <c r="J140" i="6" s="1"/>
  <c r="J66" i="6" s="1"/>
  <c r="J141" i="6"/>
  <c r="BE141" i="6" s="1"/>
  <c r="BI139" i="6"/>
  <c r="BH139" i="6"/>
  <c r="BG139" i="6"/>
  <c r="BF139" i="6"/>
  <c r="T139" i="6"/>
  <c r="T138" i="6"/>
  <c r="R139" i="6"/>
  <c r="R138" i="6"/>
  <c r="P139" i="6"/>
  <c r="P138" i="6"/>
  <c r="BK139" i="6"/>
  <c r="BK138" i="6"/>
  <c r="J138" i="6" s="1"/>
  <c r="J65" i="6" s="1"/>
  <c r="J139" i="6"/>
  <c r="BE139" i="6" s="1"/>
  <c r="BI137" i="6"/>
  <c r="BH137" i="6"/>
  <c r="BG137" i="6"/>
  <c r="BF137" i="6"/>
  <c r="T137" i="6"/>
  <c r="R137" i="6"/>
  <c r="P137" i="6"/>
  <c r="BK137" i="6"/>
  <c r="J137" i="6"/>
  <c r="BE137" i="6"/>
  <c r="BI136" i="6"/>
  <c r="BH136" i="6"/>
  <c r="BG136" i="6"/>
  <c r="BF136" i="6"/>
  <c r="T136" i="6"/>
  <c r="T135" i="6"/>
  <c r="R136" i="6"/>
  <c r="R135" i="6"/>
  <c r="P136" i="6"/>
  <c r="P135" i="6"/>
  <c r="BK136" i="6"/>
  <c r="BK135" i="6"/>
  <c r="J135" i="6" s="1"/>
  <c r="J64" i="6" s="1"/>
  <c r="J136" i="6"/>
  <c r="BE136" i="6" s="1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T132" i="6"/>
  <c r="R133" i="6"/>
  <c r="R132" i="6"/>
  <c r="P133" i="6"/>
  <c r="P132" i="6"/>
  <c r="BK133" i="6"/>
  <c r="BK132" i="6"/>
  <c r="J132" i="6" s="1"/>
  <c r="J63" i="6" s="1"/>
  <c r="J133" i="6"/>
  <c r="BE133" i="6" s="1"/>
  <c r="BI131" i="6"/>
  <c r="BH131" i="6"/>
  <c r="BG131" i="6"/>
  <c r="BF131" i="6"/>
  <c r="T131" i="6"/>
  <c r="R131" i="6"/>
  <c r="P131" i="6"/>
  <c r="BK131" i="6"/>
  <c r="J131" i="6"/>
  <c r="BE131" i="6"/>
  <c r="BI130" i="6"/>
  <c r="BH130" i="6"/>
  <c r="BG130" i="6"/>
  <c r="BF130" i="6"/>
  <c r="T130" i="6"/>
  <c r="R130" i="6"/>
  <c r="P130" i="6"/>
  <c r="BK130" i="6"/>
  <c r="J130" i="6"/>
  <c r="BE130" i="6"/>
  <c r="BI129" i="6"/>
  <c r="BH129" i="6"/>
  <c r="BG129" i="6"/>
  <c r="BF129" i="6"/>
  <c r="T129" i="6"/>
  <c r="R129" i="6"/>
  <c r="P129" i="6"/>
  <c r="BK129" i="6"/>
  <c r="J129" i="6"/>
  <c r="BE129" i="6"/>
  <c r="BI128" i="6"/>
  <c r="BH128" i="6"/>
  <c r="BG128" i="6"/>
  <c r="BF128" i="6"/>
  <c r="T128" i="6"/>
  <c r="R128" i="6"/>
  <c r="P128" i="6"/>
  <c r="BK128" i="6"/>
  <c r="J128" i="6"/>
  <c r="BE128" i="6"/>
  <c r="BI127" i="6"/>
  <c r="BH127" i="6"/>
  <c r="BG127" i="6"/>
  <c r="BF127" i="6"/>
  <c r="T127" i="6"/>
  <c r="R127" i="6"/>
  <c r="P127" i="6"/>
  <c r="BK127" i="6"/>
  <c r="J127" i="6"/>
  <c r="BE127" i="6"/>
  <c r="BI126" i="6"/>
  <c r="BH126" i="6"/>
  <c r="BG126" i="6"/>
  <c r="BF126" i="6"/>
  <c r="T126" i="6"/>
  <c r="R126" i="6"/>
  <c r="P126" i="6"/>
  <c r="BK126" i="6"/>
  <c r="J126" i="6"/>
  <c r="BE126" i="6"/>
  <c r="BI125" i="6"/>
  <c r="BH125" i="6"/>
  <c r="BG125" i="6"/>
  <c r="BF125" i="6"/>
  <c r="T125" i="6"/>
  <c r="R125" i="6"/>
  <c r="P125" i="6"/>
  <c r="BK125" i="6"/>
  <c r="J125" i="6"/>
  <c r="BE125" i="6"/>
  <c r="BI124" i="6"/>
  <c r="BH124" i="6"/>
  <c r="BG124" i="6"/>
  <c r="BF124" i="6"/>
  <c r="T124" i="6"/>
  <c r="R124" i="6"/>
  <c r="P124" i="6"/>
  <c r="BK124" i="6"/>
  <c r="J124" i="6"/>
  <c r="BE124" i="6"/>
  <c r="BI123" i="6"/>
  <c r="BH123" i="6"/>
  <c r="BG123" i="6"/>
  <c r="BF123" i="6"/>
  <c r="T123" i="6"/>
  <c r="R123" i="6"/>
  <c r="P123" i="6"/>
  <c r="BK123" i="6"/>
  <c r="J123" i="6"/>
  <c r="BE123" i="6"/>
  <c r="BI122" i="6"/>
  <c r="BH122" i="6"/>
  <c r="BG122" i="6"/>
  <c r="BF122" i="6"/>
  <c r="T122" i="6"/>
  <c r="R122" i="6"/>
  <c r="P122" i="6"/>
  <c r="BK122" i="6"/>
  <c r="J122" i="6"/>
  <c r="BE122" i="6"/>
  <c r="BI121" i="6"/>
  <c r="BH121" i="6"/>
  <c r="BG121" i="6"/>
  <c r="BF121" i="6"/>
  <c r="T121" i="6"/>
  <c r="R121" i="6"/>
  <c r="P121" i="6"/>
  <c r="BK121" i="6"/>
  <c r="J121" i="6"/>
  <c r="BE121" i="6"/>
  <c r="BI120" i="6"/>
  <c r="BH120" i="6"/>
  <c r="BG120" i="6"/>
  <c r="BF120" i="6"/>
  <c r="T120" i="6"/>
  <c r="R120" i="6"/>
  <c r="P120" i="6"/>
  <c r="BK120" i="6"/>
  <c r="J120" i="6"/>
  <c r="BE120" i="6"/>
  <c r="BI119" i="6"/>
  <c r="BH119" i="6"/>
  <c r="BG119" i="6"/>
  <c r="BF119" i="6"/>
  <c r="T119" i="6"/>
  <c r="R119" i="6"/>
  <c r="P119" i="6"/>
  <c r="BK119" i="6"/>
  <c r="J119" i="6"/>
  <c r="BE119" i="6"/>
  <c r="BI118" i="6"/>
  <c r="BH118" i="6"/>
  <c r="BG118" i="6"/>
  <c r="BF118" i="6"/>
  <c r="T118" i="6"/>
  <c r="R118" i="6"/>
  <c r="P118" i="6"/>
  <c r="BK118" i="6"/>
  <c r="J118" i="6"/>
  <c r="BE118" i="6"/>
  <c r="BI117" i="6"/>
  <c r="BH117" i="6"/>
  <c r="BG117" i="6"/>
  <c r="BF117" i="6"/>
  <c r="T117" i="6"/>
  <c r="R117" i="6"/>
  <c r="P117" i="6"/>
  <c r="BK117" i="6"/>
  <c r="J117" i="6"/>
  <c r="BE117" i="6"/>
  <c r="BI116" i="6"/>
  <c r="BH116" i="6"/>
  <c r="BG116" i="6"/>
  <c r="BF116" i="6"/>
  <c r="T116" i="6"/>
  <c r="R116" i="6"/>
  <c r="P116" i="6"/>
  <c r="BK116" i="6"/>
  <c r="J116" i="6"/>
  <c r="BE116" i="6"/>
  <c r="BI115" i="6"/>
  <c r="BH115" i="6"/>
  <c r="BG115" i="6"/>
  <c r="BF115" i="6"/>
  <c r="T115" i="6"/>
  <c r="R115" i="6"/>
  <c r="P115" i="6"/>
  <c r="BK115" i="6"/>
  <c r="J115" i="6"/>
  <c r="BE115" i="6"/>
  <c r="BI114" i="6"/>
  <c r="BH114" i="6"/>
  <c r="BG114" i="6"/>
  <c r="BF114" i="6"/>
  <c r="T114" i="6"/>
  <c r="R114" i="6"/>
  <c r="P114" i="6"/>
  <c r="BK114" i="6"/>
  <c r="J114" i="6"/>
  <c r="BE114" i="6"/>
  <c r="BI113" i="6"/>
  <c r="BH113" i="6"/>
  <c r="BG113" i="6"/>
  <c r="BF113" i="6"/>
  <c r="T113" i="6"/>
  <c r="T112" i="6"/>
  <c r="R113" i="6"/>
  <c r="R112" i="6"/>
  <c r="P113" i="6"/>
  <c r="P112" i="6"/>
  <c r="BK113" i="6"/>
  <c r="BK112" i="6"/>
  <c r="J112" i="6" s="1"/>
  <c r="J62" i="6" s="1"/>
  <c r="J113" i="6"/>
  <c r="BE113" i="6" s="1"/>
  <c r="BI111" i="6"/>
  <c r="BH111" i="6"/>
  <c r="BG111" i="6"/>
  <c r="BF111" i="6"/>
  <c r="T111" i="6"/>
  <c r="R111" i="6"/>
  <c r="P111" i="6"/>
  <c r="BK111" i="6"/>
  <c r="J111" i="6"/>
  <c r="BE111" i="6"/>
  <c r="BI110" i="6"/>
  <c r="BH110" i="6"/>
  <c r="BG110" i="6"/>
  <c r="BF110" i="6"/>
  <c r="T110" i="6"/>
  <c r="R110" i="6"/>
  <c r="P110" i="6"/>
  <c r="BK110" i="6"/>
  <c r="J110" i="6"/>
  <c r="BE110" i="6"/>
  <c r="BI109" i="6"/>
  <c r="BH109" i="6"/>
  <c r="BG109" i="6"/>
  <c r="BF109" i="6"/>
  <c r="T109" i="6"/>
  <c r="R109" i="6"/>
  <c r="P109" i="6"/>
  <c r="BK109" i="6"/>
  <c r="J109" i="6"/>
  <c r="BE109" i="6"/>
  <c r="BI108" i="6"/>
  <c r="BH108" i="6"/>
  <c r="BG108" i="6"/>
  <c r="BF108" i="6"/>
  <c r="T108" i="6"/>
  <c r="R108" i="6"/>
  <c r="P108" i="6"/>
  <c r="BK108" i="6"/>
  <c r="J108" i="6"/>
  <c r="BE108" i="6"/>
  <c r="BI107" i="6"/>
  <c r="BH107" i="6"/>
  <c r="BG107" i="6"/>
  <c r="BF107" i="6"/>
  <c r="T107" i="6"/>
  <c r="R107" i="6"/>
  <c r="P107" i="6"/>
  <c r="BK107" i="6"/>
  <c r="J107" i="6"/>
  <c r="BE107" i="6"/>
  <c r="BI106" i="6"/>
  <c r="BH106" i="6"/>
  <c r="BG106" i="6"/>
  <c r="BF106" i="6"/>
  <c r="T106" i="6"/>
  <c r="R106" i="6"/>
  <c r="P106" i="6"/>
  <c r="BK106" i="6"/>
  <c r="J106" i="6"/>
  <c r="BE106" i="6"/>
  <c r="BI105" i="6"/>
  <c r="BH105" i="6"/>
  <c r="BG105" i="6"/>
  <c r="BF105" i="6"/>
  <c r="T105" i="6"/>
  <c r="R105" i="6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/>
  <c r="BI103" i="6"/>
  <c r="BH103" i="6"/>
  <c r="BG103" i="6"/>
  <c r="BF103" i="6"/>
  <c r="T103" i="6"/>
  <c r="R103" i="6"/>
  <c r="P103" i="6"/>
  <c r="BK103" i="6"/>
  <c r="J103" i="6"/>
  <c r="BE103" i="6"/>
  <c r="BI102" i="6"/>
  <c r="BH102" i="6"/>
  <c r="BG102" i="6"/>
  <c r="BF102" i="6"/>
  <c r="T102" i="6"/>
  <c r="R102" i="6"/>
  <c r="P102" i="6"/>
  <c r="BK102" i="6"/>
  <c r="J102" i="6"/>
  <c r="BE102" i="6"/>
  <c r="BI101" i="6"/>
  <c r="BH101" i="6"/>
  <c r="BG101" i="6"/>
  <c r="BF101" i="6"/>
  <c r="T101" i="6"/>
  <c r="R101" i="6"/>
  <c r="P101" i="6"/>
  <c r="BK101" i="6"/>
  <c r="J101" i="6"/>
  <c r="BE101" i="6"/>
  <c r="BI100" i="6"/>
  <c r="BH100" i="6"/>
  <c r="BG100" i="6"/>
  <c r="BF100" i="6"/>
  <c r="T100" i="6"/>
  <c r="R100" i="6"/>
  <c r="P100" i="6"/>
  <c r="BK100" i="6"/>
  <c r="J100" i="6"/>
  <c r="BE100" i="6"/>
  <c r="BI99" i="6"/>
  <c r="BH99" i="6"/>
  <c r="BG99" i="6"/>
  <c r="BF99" i="6"/>
  <c r="T99" i="6"/>
  <c r="R99" i="6"/>
  <c r="P99" i="6"/>
  <c r="BK99" i="6"/>
  <c r="J99" i="6"/>
  <c r="BE99" i="6"/>
  <c r="BI98" i="6"/>
  <c r="BH98" i="6"/>
  <c r="BG98" i="6"/>
  <c r="BF98" i="6"/>
  <c r="T98" i="6"/>
  <c r="R98" i="6"/>
  <c r="P98" i="6"/>
  <c r="BK98" i="6"/>
  <c r="J98" i="6"/>
  <c r="BE98" i="6"/>
  <c r="BI97" i="6"/>
  <c r="BH97" i="6"/>
  <c r="BG97" i="6"/>
  <c r="BF97" i="6"/>
  <c r="T97" i="6"/>
  <c r="R97" i="6"/>
  <c r="P97" i="6"/>
  <c r="BK97" i="6"/>
  <c r="J97" i="6"/>
  <c r="BE97" i="6"/>
  <c r="BI96" i="6"/>
  <c r="BH96" i="6"/>
  <c r="BG96" i="6"/>
  <c r="BF96" i="6"/>
  <c r="T96" i="6"/>
  <c r="R96" i="6"/>
  <c r="P96" i="6"/>
  <c r="BK96" i="6"/>
  <c r="J96" i="6"/>
  <c r="BE96" i="6"/>
  <c r="BI95" i="6"/>
  <c r="BH95" i="6"/>
  <c r="BG95" i="6"/>
  <c r="BF95" i="6"/>
  <c r="T95" i="6"/>
  <c r="R95" i="6"/>
  <c r="P95" i="6"/>
  <c r="BK95" i="6"/>
  <c r="J95" i="6"/>
  <c r="BE95" i="6"/>
  <c r="BI94" i="6"/>
  <c r="BH94" i="6"/>
  <c r="BG94" i="6"/>
  <c r="BF94" i="6"/>
  <c r="T94" i="6"/>
  <c r="R94" i="6"/>
  <c r="P94" i="6"/>
  <c r="BK94" i="6"/>
  <c r="J94" i="6"/>
  <c r="BE94" i="6"/>
  <c r="BI93" i="6"/>
  <c r="BH93" i="6"/>
  <c r="BG93" i="6"/>
  <c r="BF93" i="6"/>
  <c r="T93" i="6"/>
  <c r="R93" i="6"/>
  <c r="P93" i="6"/>
  <c r="BK93" i="6"/>
  <c r="J93" i="6"/>
  <c r="BE93" i="6"/>
  <c r="BI92" i="6"/>
  <c r="BH92" i="6"/>
  <c r="BG92" i="6"/>
  <c r="BF92" i="6"/>
  <c r="T92" i="6"/>
  <c r="R92" i="6"/>
  <c r="P92" i="6"/>
  <c r="BK92" i="6"/>
  <c r="J92" i="6"/>
  <c r="BE92" i="6"/>
  <c r="BI91" i="6"/>
  <c r="F36" i="6"/>
  <c r="BD57" i="1" s="1"/>
  <c r="BH91" i="6"/>
  <c r="F35" i="6" s="1"/>
  <c r="BC57" i="1" s="1"/>
  <c r="BG91" i="6"/>
  <c r="F34" i="6"/>
  <c r="BB57" i="1" s="1"/>
  <c r="BF91" i="6"/>
  <c r="F33" i="6" s="1"/>
  <c r="BA57" i="1" s="1"/>
  <c r="T91" i="6"/>
  <c r="T90" i="6"/>
  <c r="T89" i="6" s="1"/>
  <c r="R91" i="6"/>
  <c r="R90" i="6" s="1"/>
  <c r="R89" i="6" s="1"/>
  <c r="P91" i="6"/>
  <c r="P90" i="6"/>
  <c r="P89" i="6" s="1"/>
  <c r="AU57" i="1" s="1"/>
  <c r="BK91" i="6"/>
  <c r="BK90" i="6"/>
  <c r="J90" i="6" s="1"/>
  <c r="J61" i="6" s="1"/>
  <c r="J91" i="6"/>
  <c r="BE91" i="6"/>
  <c r="F85" i="6"/>
  <c r="F83" i="6"/>
  <c r="E81" i="6"/>
  <c r="F55" i="6"/>
  <c r="F53" i="6"/>
  <c r="E51" i="6"/>
  <c r="J23" i="6"/>
  <c r="E23" i="6"/>
  <c r="J85" i="6" s="1"/>
  <c r="J55" i="6"/>
  <c r="J22" i="6"/>
  <c r="J20" i="6"/>
  <c r="E20" i="6"/>
  <c r="F56" i="6" s="1"/>
  <c r="F86" i="6"/>
  <c r="J19" i="6"/>
  <c r="J14" i="6"/>
  <c r="J53" i="6" s="1"/>
  <c r="J83" i="6"/>
  <c r="E7" i="6"/>
  <c r="E77" i="6" s="1"/>
  <c r="AY56" i="1"/>
  <c r="AX56" i="1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R113" i="5"/>
  <c r="P113" i="5"/>
  <c r="BK113" i="5"/>
  <c r="J113" i="5"/>
  <c r="BE113" i="5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R99" i="5"/>
  <c r="P99" i="5"/>
  <c r="BK99" i="5"/>
  <c r="J99" i="5"/>
  <c r="BE99" i="5"/>
  <c r="BI98" i="5"/>
  <c r="BH98" i="5"/>
  <c r="BG98" i="5"/>
  <c r="BF98" i="5"/>
  <c r="T98" i="5"/>
  <c r="R98" i="5"/>
  <c r="P98" i="5"/>
  <c r="BK98" i="5"/>
  <c r="J98" i="5"/>
  <c r="BE98" i="5"/>
  <c r="BI97" i="5"/>
  <c r="BH97" i="5"/>
  <c r="BG97" i="5"/>
  <c r="BF97" i="5"/>
  <c r="T97" i="5"/>
  <c r="R97" i="5"/>
  <c r="P97" i="5"/>
  <c r="BK97" i="5"/>
  <c r="J97" i="5"/>
  <c r="BE97" i="5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T93" i="5"/>
  <c r="R93" i="5"/>
  <c r="P93" i="5"/>
  <c r="BK93" i="5"/>
  <c r="J93" i="5"/>
  <c r="BE93" i="5"/>
  <c r="BI92" i="5"/>
  <c r="BH92" i="5"/>
  <c r="BG92" i="5"/>
  <c r="BF92" i="5"/>
  <c r="T92" i="5"/>
  <c r="R92" i="5"/>
  <c r="P92" i="5"/>
  <c r="BK92" i="5"/>
  <c r="J92" i="5"/>
  <c r="BE92" i="5"/>
  <c r="BI91" i="5"/>
  <c r="BH91" i="5"/>
  <c r="BG91" i="5"/>
  <c r="BF91" i="5"/>
  <c r="T91" i="5"/>
  <c r="R91" i="5"/>
  <c r="P91" i="5"/>
  <c r="BK91" i="5"/>
  <c r="J91" i="5"/>
  <c r="BE91" i="5"/>
  <c r="BI90" i="5"/>
  <c r="BH90" i="5"/>
  <c r="BG90" i="5"/>
  <c r="BF90" i="5"/>
  <c r="T90" i="5"/>
  <c r="R90" i="5"/>
  <c r="P90" i="5"/>
  <c r="BK90" i="5"/>
  <c r="J90" i="5"/>
  <c r="BE90" i="5"/>
  <c r="BI89" i="5"/>
  <c r="BH89" i="5"/>
  <c r="BG89" i="5"/>
  <c r="BF89" i="5"/>
  <c r="T89" i="5"/>
  <c r="R89" i="5"/>
  <c r="P89" i="5"/>
  <c r="BK89" i="5"/>
  <c r="J89" i="5"/>
  <c r="BE89" i="5"/>
  <c r="BI88" i="5"/>
  <c r="BH88" i="5"/>
  <c r="BG88" i="5"/>
  <c r="BF88" i="5"/>
  <c r="T88" i="5"/>
  <c r="R88" i="5"/>
  <c r="P88" i="5"/>
  <c r="BK88" i="5"/>
  <c r="J88" i="5"/>
  <c r="BE88" i="5"/>
  <c r="BI87" i="5"/>
  <c r="F36" i="5"/>
  <c r="BD56" i="1" s="1"/>
  <c r="BH87" i="5"/>
  <c r="F35" i="5" s="1"/>
  <c r="BC56" i="1" s="1"/>
  <c r="BG87" i="5"/>
  <c r="F34" i="5"/>
  <c r="BB56" i="1" s="1"/>
  <c r="BF87" i="5"/>
  <c r="J33" i="5" s="1"/>
  <c r="AW56" i="1" s="1"/>
  <c r="T87" i="5"/>
  <c r="T86" i="5"/>
  <c r="T85" i="5" s="1"/>
  <c r="T84" i="5" s="1"/>
  <c r="R87" i="5"/>
  <c r="R86" i="5"/>
  <c r="R85" i="5" s="1"/>
  <c r="R84" i="5" s="1"/>
  <c r="P87" i="5"/>
  <c r="P86" i="5"/>
  <c r="P85" i="5" s="1"/>
  <c r="P84" i="5" s="1"/>
  <c r="AU56" i="1" s="1"/>
  <c r="BK87" i="5"/>
  <c r="BK86" i="5" s="1"/>
  <c r="J87" i="5"/>
  <c r="BE87" i="5" s="1"/>
  <c r="F80" i="5"/>
  <c r="F78" i="5"/>
  <c r="E76" i="5"/>
  <c r="F55" i="5"/>
  <c r="F53" i="5"/>
  <c r="E51" i="5"/>
  <c r="J23" i="5"/>
  <c r="E23" i="5"/>
  <c r="J80" i="5" s="1"/>
  <c r="J22" i="5"/>
  <c r="J20" i="5"/>
  <c r="E20" i="5"/>
  <c r="F56" i="5" s="1"/>
  <c r="F81" i="5"/>
  <c r="J19" i="5"/>
  <c r="J14" i="5"/>
  <c r="J53" i="5" s="1"/>
  <c r="J78" i="5"/>
  <c r="E7" i="5"/>
  <c r="E72" i="5" s="1"/>
  <c r="AY55" i="1"/>
  <c r="AX55" i="1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R138" i="4"/>
  <c r="P138" i="4"/>
  <c r="BK138" i="4"/>
  <c r="J138" i="4"/>
  <c r="BE138" i="4"/>
  <c r="BI137" i="4"/>
  <c r="BH137" i="4"/>
  <c r="BG137" i="4"/>
  <c r="BF137" i="4"/>
  <c r="T137" i="4"/>
  <c r="R137" i="4"/>
  <c r="P137" i="4"/>
  <c r="BK137" i="4"/>
  <c r="J137" i="4"/>
  <c r="BE137" i="4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J135" i="4"/>
  <c r="BE135" i="4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T129" i="4"/>
  <c r="R130" i="4"/>
  <c r="R129" i="4"/>
  <c r="P130" i="4"/>
  <c r="P129" i="4"/>
  <c r="BK130" i="4"/>
  <c r="BK129" i="4"/>
  <c r="J129" i="4" s="1"/>
  <c r="J64" i="4" s="1"/>
  <c r="J130" i="4"/>
  <c r="BE130" i="4" s="1"/>
  <c r="BI128" i="4"/>
  <c r="BH128" i="4"/>
  <c r="BG128" i="4"/>
  <c r="BF128" i="4"/>
  <c r="T128" i="4"/>
  <c r="R128" i="4"/>
  <c r="P128" i="4"/>
  <c r="BK128" i="4"/>
  <c r="J128" i="4"/>
  <c r="BE128" i="4"/>
  <c r="BI127" i="4"/>
  <c r="BH127" i="4"/>
  <c r="BG127" i="4"/>
  <c r="BF127" i="4"/>
  <c r="T127" i="4"/>
  <c r="R127" i="4"/>
  <c r="P127" i="4"/>
  <c r="BK127" i="4"/>
  <c r="J127" i="4"/>
  <c r="BE127" i="4"/>
  <c r="BI126" i="4"/>
  <c r="BH126" i="4"/>
  <c r="BG126" i="4"/>
  <c r="BF126" i="4"/>
  <c r="T126" i="4"/>
  <c r="R126" i="4"/>
  <c r="P126" i="4"/>
  <c r="BK126" i="4"/>
  <c r="J126" i="4"/>
  <c r="BE126" i="4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/>
  <c r="BI123" i="4"/>
  <c r="BH123" i="4"/>
  <c r="BG123" i="4"/>
  <c r="BF123" i="4"/>
  <c r="T123" i="4"/>
  <c r="R123" i="4"/>
  <c r="P123" i="4"/>
  <c r="BK123" i="4"/>
  <c r="J123" i="4"/>
  <c r="BE123" i="4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T108" i="4"/>
  <c r="R109" i="4"/>
  <c r="R108" i="4"/>
  <c r="P109" i="4"/>
  <c r="P108" i="4"/>
  <c r="BK109" i="4"/>
  <c r="BK108" i="4"/>
  <c r="J108" i="4" s="1"/>
  <c r="J63" i="4" s="1"/>
  <c r="J109" i="4"/>
  <c r="BE109" i="4" s="1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/>
  <c r="BI89" i="4"/>
  <c r="F36" i="4"/>
  <c r="BD55" i="1" s="1"/>
  <c r="BH89" i="4"/>
  <c r="F35" i="4" s="1"/>
  <c r="BC55" i="1" s="1"/>
  <c r="BG89" i="4"/>
  <c r="F34" i="4"/>
  <c r="BB55" i="1" s="1"/>
  <c r="BF89" i="4"/>
  <c r="F33" i="4" s="1"/>
  <c r="BA55" i="1" s="1"/>
  <c r="T89" i="4"/>
  <c r="T88" i="4"/>
  <c r="T87" i="4" s="1"/>
  <c r="T86" i="4" s="1"/>
  <c r="R89" i="4"/>
  <c r="R88" i="4"/>
  <c r="R87" i="4" s="1"/>
  <c r="R86" i="4" s="1"/>
  <c r="P89" i="4"/>
  <c r="P88" i="4"/>
  <c r="P87" i="4" s="1"/>
  <c r="P86" i="4" s="1"/>
  <c r="AU55" i="1" s="1"/>
  <c r="BK89" i="4"/>
  <c r="BK88" i="4" s="1"/>
  <c r="J89" i="4"/>
  <c r="BE89" i="4" s="1"/>
  <c r="F82" i="4"/>
  <c r="F80" i="4"/>
  <c r="E78" i="4"/>
  <c r="F55" i="4"/>
  <c r="F53" i="4"/>
  <c r="E51" i="4"/>
  <c r="J23" i="4"/>
  <c r="E23" i="4"/>
  <c r="J82" i="4" s="1"/>
  <c r="J55" i="4"/>
  <c r="J22" i="4"/>
  <c r="J20" i="4"/>
  <c r="E20" i="4"/>
  <c r="F56" i="4" s="1"/>
  <c r="F83" i="4"/>
  <c r="J19" i="4"/>
  <c r="J14" i="4"/>
  <c r="J53" i="4" s="1"/>
  <c r="J80" i="4"/>
  <c r="E7" i="4"/>
  <c r="E74" i="4" s="1"/>
  <c r="AY54" i="1"/>
  <c r="AX54" i="1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T129" i="3"/>
  <c r="R130" i="3"/>
  <c r="R129" i="3"/>
  <c r="P130" i="3"/>
  <c r="P129" i="3"/>
  <c r="BK130" i="3"/>
  <c r="BK129" i="3"/>
  <c r="J129" i="3" s="1"/>
  <c r="J64" i="3" s="1"/>
  <c r="J130" i="3"/>
  <c r="BE130" i="3" s="1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R118" i="3"/>
  <c r="P118" i="3"/>
  <c r="BK118" i="3"/>
  <c r="J118" i="3"/>
  <c r="BE118" i="3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T111" i="3"/>
  <c r="R112" i="3"/>
  <c r="R111" i="3"/>
  <c r="P112" i="3"/>
  <c r="P111" i="3"/>
  <c r="BK112" i="3"/>
  <c r="BK111" i="3"/>
  <c r="J111" i="3" s="1"/>
  <c r="J63" i="3" s="1"/>
  <c r="J112" i="3"/>
  <c r="BE112" i="3" s="1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F36" i="3"/>
  <c r="BD54" i="1" s="1"/>
  <c r="BH89" i="3"/>
  <c r="BG89" i="3"/>
  <c r="F34" i="3"/>
  <c r="BB54" i="1" s="1"/>
  <c r="BF89" i="3"/>
  <c r="T89" i="3"/>
  <c r="T88" i="3" s="1"/>
  <c r="T87" i="3" s="1"/>
  <c r="T86" i="3" s="1"/>
  <c r="R89" i="3"/>
  <c r="R88" i="3" s="1"/>
  <c r="R87" i="3" s="1"/>
  <c r="R86" i="3" s="1"/>
  <c r="P89" i="3"/>
  <c r="P88" i="3" s="1"/>
  <c r="P87" i="3" s="1"/>
  <c r="P86" i="3" s="1"/>
  <c r="AU54" i="1" s="1"/>
  <c r="BK89" i="3"/>
  <c r="BK88" i="3"/>
  <c r="J88" i="3" s="1"/>
  <c r="J62" i="3" s="1"/>
  <c r="J89" i="3"/>
  <c r="BE89" i="3"/>
  <c r="F32" i="3" s="1"/>
  <c r="AZ54" i="1" s="1"/>
  <c r="F82" i="3"/>
  <c r="F80" i="3"/>
  <c r="E78" i="3"/>
  <c r="F55" i="3"/>
  <c r="F53" i="3"/>
  <c r="E51" i="3"/>
  <c r="J23" i="3"/>
  <c r="E23" i="3"/>
  <c r="J82" i="3"/>
  <c r="J55" i="3"/>
  <c r="J22" i="3"/>
  <c r="J20" i="3"/>
  <c r="E20" i="3"/>
  <c r="F83" i="3" s="1"/>
  <c r="F56" i="3"/>
  <c r="J19" i="3"/>
  <c r="J14" i="3"/>
  <c r="J80" i="3" s="1"/>
  <c r="J53" i="3"/>
  <c r="E7" i="3"/>
  <c r="E74" i="3"/>
  <c r="E47" i="3"/>
  <c r="AY53" i="1"/>
  <c r="AX53" i="1"/>
  <c r="BI918" i="2"/>
  <c r="BH918" i="2"/>
  <c r="BG918" i="2"/>
  <c r="BF918" i="2"/>
  <c r="T918" i="2"/>
  <c r="R918" i="2"/>
  <c r="P918" i="2"/>
  <c r="BK918" i="2"/>
  <c r="J918" i="2"/>
  <c r="BE918" i="2" s="1"/>
  <c r="BI917" i="2"/>
  <c r="BH917" i="2"/>
  <c r="BG917" i="2"/>
  <c r="BF917" i="2"/>
  <c r="T917" i="2"/>
  <c r="T916" i="2" s="1"/>
  <c r="T915" i="2" s="1"/>
  <c r="R917" i="2"/>
  <c r="R916" i="2"/>
  <c r="R915" i="2" s="1"/>
  <c r="P917" i="2"/>
  <c r="P916" i="2" s="1"/>
  <c r="P915" i="2" s="1"/>
  <c r="BK917" i="2"/>
  <c r="BK916" i="2"/>
  <c r="J916" i="2" s="1"/>
  <c r="J86" i="2" s="1"/>
  <c r="BK915" i="2"/>
  <c r="J915" i="2" s="1"/>
  <c r="J85" i="2" s="1"/>
  <c r="J917" i="2"/>
  <c r="BE917" i="2" s="1"/>
  <c r="BI914" i="2"/>
  <c r="BH914" i="2"/>
  <c r="BG914" i="2"/>
  <c r="BF914" i="2"/>
  <c r="T914" i="2"/>
  <c r="R914" i="2"/>
  <c r="P914" i="2"/>
  <c r="BK914" i="2"/>
  <c r="J914" i="2"/>
  <c r="BE914" i="2" s="1"/>
  <c r="BI912" i="2"/>
  <c r="BH912" i="2"/>
  <c r="BG912" i="2"/>
  <c r="BF912" i="2"/>
  <c r="T912" i="2"/>
  <c r="R912" i="2"/>
  <c r="P912" i="2"/>
  <c r="BK912" i="2"/>
  <c r="J912" i="2"/>
  <c r="BE912" i="2" s="1"/>
  <c r="BI911" i="2"/>
  <c r="BH911" i="2"/>
  <c r="BG911" i="2"/>
  <c r="BF911" i="2"/>
  <c r="T911" i="2"/>
  <c r="T910" i="2" s="1"/>
  <c r="R911" i="2"/>
  <c r="R910" i="2" s="1"/>
  <c r="P911" i="2"/>
  <c r="P910" i="2" s="1"/>
  <c r="BK911" i="2"/>
  <c r="BK910" i="2" s="1"/>
  <c r="J910" i="2" s="1"/>
  <c r="J84" i="2" s="1"/>
  <c r="J911" i="2"/>
  <c r="BE911" i="2"/>
  <c r="BI909" i="2"/>
  <c r="BH909" i="2"/>
  <c r="BG909" i="2"/>
  <c r="BF909" i="2"/>
  <c r="T909" i="2"/>
  <c r="T908" i="2" s="1"/>
  <c r="R909" i="2"/>
  <c r="R908" i="2" s="1"/>
  <c r="P909" i="2"/>
  <c r="P908" i="2" s="1"/>
  <c r="BK909" i="2"/>
  <c r="BK908" i="2" s="1"/>
  <c r="J908" i="2" s="1"/>
  <c r="J83" i="2" s="1"/>
  <c r="J909" i="2"/>
  <c r="BE909" i="2"/>
  <c r="BI907" i="2"/>
  <c r="BH907" i="2"/>
  <c r="BG907" i="2"/>
  <c r="BF907" i="2"/>
  <c r="T907" i="2"/>
  <c r="R907" i="2"/>
  <c r="P907" i="2"/>
  <c r="BK907" i="2"/>
  <c r="J907" i="2"/>
  <c r="BE907" i="2" s="1"/>
  <c r="BI906" i="2"/>
  <c r="BH906" i="2"/>
  <c r="BG906" i="2"/>
  <c r="BF906" i="2"/>
  <c r="T906" i="2"/>
  <c r="R906" i="2"/>
  <c r="P906" i="2"/>
  <c r="BK906" i="2"/>
  <c r="J906" i="2"/>
  <c r="BE906" i="2" s="1"/>
  <c r="BI834" i="2"/>
  <c r="BH834" i="2"/>
  <c r="BG834" i="2"/>
  <c r="BF834" i="2"/>
  <c r="T834" i="2"/>
  <c r="T833" i="2" s="1"/>
  <c r="R834" i="2"/>
  <c r="R833" i="2" s="1"/>
  <c r="P834" i="2"/>
  <c r="P833" i="2" s="1"/>
  <c r="BK834" i="2"/>
  <c r="BK833" i="2" s="1"/>
  <c r="J833" i="2" s="1"/>
  <c r="J82" i="2" s="1"/>
  <c r="J834" i="2"/>
  <c r="BE834" i="2"/>
  <c r="BI832" i="2"/>
  <c r="BH832" i="2"/>
  <c r="BG832" i="2"/>
  <c r="BF832" i="2"/>
  <c r="T832" i="2"/>
  <c r="R832" i="2"/>
  <c r="P832" i="2"/>
  <c r="BK832" i="2"/>
  <c r="J832" i="2"/>
  <c r="BE832" i="2" s="1"/>
  <c r="BI831" i="2"/>
  <c r="BH831" i="2"/>
  <c r="BG831" i="2"/>
  <c r="BF831" i="2"/>
  <c r="T831" i="2"/>
  <c r="R831" i="2"/>
  <c r="P831" i="2"/>
  <c r="BK831" i="2"/>
  <c r="J831" i="2"/>
  <c r="BE831" i="2" s="1"/>
  <c r="BI830" i="2"/>
  <c r="BH830" i="2"/>
  <c r="BG830" i="2"/>
  <c r="BF830" i="2"/>
  <c r="T830" i="2"/>
  <c r="R830" i="2"/>
  <c r="P830" i="2"/>
  <c r="BK830" i="2"/>
  <c r="J830" i="2"/>
  <c r="BE830" i="2" s="1"/>
  <c r="BI829" i="2"/>
  <c r="BH829" i="2"/>
  <c r="BG829" i="2"/>
  <c r="BF829" i="2"/>
  <c r="T829" i="2"/>
  <c r="R829" i="2"/>
  <c r="P829" i="2"/>
  <c r="BK829" i="2"/>
  <c r="J829" i="2"/>
  <c r="BE829" i="2" s="1"/>
  <c r="BI827" i="2"/>
  <c r="BH827" i="2"/>
  <c r="BG827" i="2"/>
  <c r="BF827" i="2"/>
  <c r="T827" i="2"/>
  <c r="T826" i="2" s="1"/>
  <c r="R827" i="2"/>
  <c r="R826" i="2" s="1"/>
  <c r="P827" i="2"/>
  <c r="P826" i="2" s="1"/>
  <c r="BK827" i="2"/>
  <c r="BK826" i="2" s="1"/>
  <c r="J826" i="2" s="1"/>
  <c r="J81" i="2" s="1"/>
  <c r="J827" i="2"/>
  <c r="BE827" i="2"/>
  <c r="BI825" i="2"/>
  <c r="BH825" i="2"/>
  <c r="BG825" i="2"/>
  <c r="BF825" i="2"/>
  <c r="T825" i="2"/>
  <c r="R825" i="2"/>
  <c r="P825" i="2"/>
  <c r="BK825" i="2"/>
  <c r="J825" i="2"/>
  <c r="BE825" i="2" s="1"/>
  <c r="BI824" i="2"/>
  <c r="BH824" i="2"/>
  <c r="BG824" i="2"/>
  <c r="BF824" i="2"/>
  <c r="T824" i="2"/>
  <c r="R824" i="2"/>
  <c r="P824" i="2"/>
  <c r="BK824" i="2"/>
  <c r="J824" i="2"/>
  <c r="BE824" i="2" s="1"/>
  <c r="BI819" i="2"/>
  <c r="BH819" i="2"/>
  <c r="BG819" i="2"/>
  <c r="BF819" i="2"/>
  <c r="T819" i="2"/>
  <c r="T818" i="2" s="1"/>
  <c r="R819" i="2"/>
  <c r="R818" i="2" s="1"/>
  <c r="P819" i="2"/>
  <c r="P818" i="2" s="1"/>
  <c r="BK819" i="2"/>
  <c r="BK818" i="2" s="1"/>
  <c r="J818" i="2" s="1"/>
  <c r="J80" i="2" s="1"/>
  <c r="J819" i="2"/>
  <c r="BE819" i="2"/>
  <c r="BI817" i="2"/>
  <c r="BH817" i="2"/>
  <c r="BG817" i="2"/>
  <c r="BF817" i="2"/>
  <c r="T817" i="2"/>
  <c r="R817" i="2"/>
  <c r="P817" i="2"/>
  <c r="BK817" i="2"/>
  <c r="J817" i="2"/>
  <c r="BE817" i="2" s="1"/>
  <c r="BI816" i="2"/>
  <c r="BH816" i="2"/>
  <c r="BG816" i="2"/>
  <c r="BF816" i="2"/>
  <c r="T816" i="2"/>
  <c r="R816" i="2"/>
  <c r="P816" i="2"/>
  <c r="BK816" i="2"/>
  <c r="J816" i="2"/>
  <c r="BE816" i="2" s="1"/>
  <c r="BI815" i="2"/>
  <c r="BH815" i="2"/>
  <c r="BG815" i="2"/>
  <c r="BF815" i="2"/>
  <c r="T815" i="2"/>
  <c r="R815" i="2"/>
  <c r="P815" i="2"/>
  <c r="BK815" i="2"/>
  <c r="J815" i="2"/>
  <c r="BE815" i="2" s="1"/>
  <c r="BI811" i="2"/>
  <c r="BH811" i="2"/>
  <c r="BG811" i="2"/>
  <c r="BF811" i="2"/>
  <c r="T811" i="2"/>
  <c r="R811" i="2"/>
  <c r="P811" i="2"/>
  <c r="BK811" i="2"/>
  <c r="J811" i="2"/>
  <c r="BE811" i="2" s="1"/>
  <c r="BI809" i="2"/>
  <c r="BH809" i="2"/>
  <c r="BG809" i="2"/>
  <c r="BF809" i="2"/>
  <c r="T809" i="2"/>
  <c r="R809" i="2"/>
  <c r="P809" i="2"/>
  <c r="BK809" i="2"/>
  <c r="J809" i="2"/>
  <c r="BE809" i="2" s="1"/>
  <c r="BI807" i="2"/>
  <c r="BH807" i="2"/>
  <c r="BG807" i="2"/>
  <c r="BF807" i="2"/>
  <c r="T807" i="2"/>
  <c r="R807" i="2"/>
  <c r="P807" i="2"/>
  <c r="BK807" i="2"/>
  <c r="J807" i="2"/>
  <c r="BE807" i="2" s="1"/>
  <c r="BI804" i="2"/>
  <c r="BH804" i="2"/>
  <c r="BG804" i="2"/>
  <c r="BF804" i="2"/>
  <c r="T804" i="2"/>
  <c r="R804" i="2"/>
  <c r="P804" i="2"/>
  <c r="BK804" i="2"/>
  <c r="J804" i="2"/>
  <c r="BE804" i="2" s="1"/>
  <c r="BI792" i="2"/>
  <c r="BH792" i="2"/>
  <c r="BG792" i="2"/>
  <c r="BF792" i="2"/>
  <c r="T792" i="2"/>
  <c r="R792" i="2"/>
  <c r="P792" i="2"/>
  <c r="BK792" i="2"/>
  <c r="J792" i="2"/>
  <c r="BE792" i="2" s="1"/>
  <c r="BI791" i="2"/>
  <c r="BH791" i="2"/>
  <c r="BG791" i="2"/>
  <c r="BF791" i="2"/>
  <c r="T791" i="2"/>
  <c r="R791" i="2"/>
  <c r="P791" i="2"/>
  <c r="BK791" i="2"/>
  <c r="J791" i="2"/>
  <c r="BE791" i="2" s="1"/>
  <c r="BI787" i="2"/>
  <c r="BH787" i="2"/>
  <c r="BG787" i="2"/>
  <c r="BF787" i="2"/>
  <c r="T787" i="2"/>
  <c r="R787" i="2"/>
  <c r="P787" i="2"/>
  <c r="BK787" i="2"/>
  <c r="J787" i="2"/>
  <c r="BE787" i="2" s="1"/>
  <c r="BI778" i="2"/>
  <c r="BH778" i="2"/>
  <c r="BG778" i="2"/>
  <c r="BF778" i="2"/>
  <c r="T778" i="2"/>
  <c r="R778" i="2"/>
  <c r="P778" i="2"/>
  <c r="BK778" i="2"/>
  <c r="J778" i="2"/>
  <c r="BE778" i="2" s="1"/>
  <c r="BI777" i="2"/>
  <c r="BH777" i="2"/>
  <c r="BG777" i="2"/>
  <c r="BF777" i="2"/>
  <c r="T777" i="2"/>
  <c r="R777" i="2"/>
  <c r="P777" i="2"/>
  <c r="BK777" i="2"/>
  <c r="J777" i="2"/>
  <c r="BE777" i="2" s="1"/>
  <c r="BI762" i="2"/>
  <c r="BH762" i="2"/>
  <c r="BG762" i="2"/>
  <c r="BF762" i="2"/>
  <c r="T762" i="2"/>
  <c r="R762" i="2"/>
  <c r="P762" i="2"/>
  <c r="BK762" i="2"/>
  <c r="J762" i="2"/>
  <c r="BE762" i="2" s="1"/>
  <c r="BI761" i="2"/>
  <c r="BH761" i="2"/>
  <c r="BG761" i="2"/>
  <c r="BF761" i="2"/>
  <c r="T761" i="2"/>
  <c r="R761" i="2"/>
  <c r="P761" i="2"/>
  <c r="BK761" i="2"/>
  <c r="J761" i="2"/>
  <c r="BE761" i="2" s="1"/>
  <c r="BI757" i="2"/>
  <c r="BH757" i="2"/>
  <c r="BG757" i="2"/>
  <c r="BF757" i="2"/>
  <c r="T757" i="2"/>
  <c r="R757" i="2"/>
  <c r="P757" i="2"/>
  <c r="BK757" i="2"/>
  <c r="J757" i="2"/>
  <c r="BE757" i="2"/>
  <c r="BI748" i="2"/>
  <c r="BH748" i="2"/>
  <c r="BG748" i="2"/>
  <c r="BF748" i="2"/>
  <c r="T748" i="2"/>
  <c r="T747" i="2" s="1"/>
  <c r="R748" i="2"/>
  <c r="R747" i="2"/>
  <c r="P748" i="2"/>
  <c r="P747" i="2" s="1"/>
  <c r="BK748" i="2"/>
  <c r="BK747" i="2"/>
  <c r="J747" i="2"/>
  <c r="J79" i="2" s="1"/>
  <c r="J748" i="2"/>
  <c r="BE748" i="2"/>
  <c r="BI746" i="2"/>
  <c r="BH746" i="2"/>
  <c r="BG746" i="2"/>
  <c r="BF746" i="2"/>
  <c r="T746" i="2"/>
  <c r="R746" i="2"/>
  <c r="P746" i="2"/>
  <c r="BK746" i="2"/>
  <c r="J746" i="2"/>
  <c r="BE746" i="2" s="1"/>
  <c r="BI744" i="2"/>
  <c r="BH744" i="2"/>
  <c r="BG744" i="2"/>
  <c r="BF744" i="2"/>
  <c r="T744" i="2"/>
  <c r="R744" i="2"/>
  <c r="P744" i="2"/>
  <c r="BK744" i="2"/>
  <c r="J744" i="2"/>
  <c r="BE744" i="2"/>
  <c r="BI740" i="2"/>
  <c r="BH740" i="2"/>
  <c r="BG740" i="2"/>
  <c r="BF740" i="2"/>
  <c r="T740" i="2"/>
  <c r="R740" i="2"/>
  <c r="P740" i="2"/>
  <c r="BK740" i="2"/>
  <c r="J740" i="2"/>
  <c r="BE740" i="2" s="1"/>
  <c r="BI733" i="2"/>
  <c r="BH733" i="2"/>
  <c r="BG733" i="2"/>
  <c r="BF733" i="2"/>
  <c r="T733" i="2"/>
  <c r="R733" i="2"/>
  <c r="P733" i="2"/>
  <c r="BK733" i="2"/>
  <c r="J733" i="2"/>
  <c r="BE733" i="2"/>
  <c r="BI729" i="2"/>
  <c r="BH729" i="2"/>
  <c r="BG729" i="2"/>
  <c r="BF729" i="2"/>
  <c r="T729" i="2"/>
  <c r="T728" i="2" s="1"/>
  <c r="R729" i="2"/>
  <c r="R728" i="2"/>
  <c r="P729" i="2"/>
  <c r="P728" i="2" s="1"/>
  <c r="BK729" i="2"/>
  <c r="BK728" i="2"/>
  <c r="J728" i="2"/>
  <c r="J78" i="2" s="1"/>
  <c r="J729" i="2"/>
  <c r="BE729" i="2"/>
  <c r="BI727" i="2"/>
  <c r="BH727" i="2"/>
  <c r="BG727" i="2"/>
  <c r="BF727" i="2"/>
  <c r="T727" i="2"/>
  <c r="R727" i="2"/>
  <c r="P727" i="2"/>
  <c r="BK727" i="2"/>
  <c r="J727" i="2"/>
  <c r="BE727" i="2" s="1"/>
  <c r="BI722" i="2"/>
  <c r="BH722" i="2"/>
  <c r="BG722" i="2"/>
  <c r="BF722" i="2"/>
  <c r="T722" i="2"/>
  <c r="R722" i="2"/>
  <c r="P722" i="2"/>
  <c r="BK722" i="2"/>
  <c r="J722" i="2"/>
  <c r="BE722" i="2"/>
  <c r="BI721" i="2"/>
  <c r="BH721" i="2"/>
  <c r="BG721" i="2"/>
  <c r="BF721" i="2"/>
  <c r="T721" i="2"/>
  <c r="R721" i="2"/>
  <c r="P721" i="2"/>
  <c r="BK721" i="2"/>
  <c r="J721" i="2"/>
  <c r="BE721" i="2" s="1"/>
  <c r="BI720" i="2"/>
  <c r="BH720" i="2"/>
  <c r="BG720" i="2"/>
  <c r="BF720" i="2"/>
  <c r="T720" i="2"/>
  <c r="R720" i="2"/>
  <c r="P720" i="2"/>
  <c r="BK720" i="2"/>
  <c r="J720" i="2"/>
  <c r="BE720" i="2"/>
  <c r="BI718" i="2"/>
  <c r="BH718" i="2"/>
  <c r="BG718" i="2"/>
  <c r="BF718" i="2"/>
  <c r="T718" i="2"/>
  <c r="R718" i="2"/>
  <c r="P718" i="2"/>
  <c r="BK718" i="2"/>
  <c r="J718" i="2"/>
  <c r="BE718" i="2" s="1"/>
  <c r="BI717" i="2"/>
  <c r="BH717" i="2"/>
  <c r="BG717" i="2"/>
  <c r="BF717" i="2"/>
  <c r="T717" i="2"/>
  <c r="R717" i="2"/>
  <c r="P717" i="2"/>
  <c r="BK717" i="2"/>
  <c r="J717" i="2"/>
  <c r="BE717" i="2"/>
  <c r="BI716" i="2"/>
  <c r="BH716" i="2"/>
  <c r="BG716" i="2"/>
  <c r="BF716" i="2"/>
  <c r="T716" i="2"/>
  <c r="R716" i="2"/>
  <c r="P716" i="2"/>
  <c r="BK716" i="2"/>
  <c r="J716" i="2"/>
  <c r="BE716" i="2" s="1"/>
  <c r="BI713" i="2"/>
  <c r="BH713" i="2"/>
  <c r="BG713" i="2"/>
  <c r="BF713" i="2"/>
  <c r="T713" i="2"/>
  <c r="R713" i="2"/>
  <c r="P713" i="2"/>
  <c r="BK713" i="2"/>
  <c r="J713" i="2"/>
  <c r="BE713" i="2"/>
  <c r="BI712" i="2"/>
  <c r="BH712" i="2"/>
  <c r="BG712" i="2"/>
  <c r="BF712" i="2"/>
  <c r="T712" i="2"/>
  <c r="R712" i="2"/>
  <c r="P712" i="2"/>
  <c r="BK712" i="2"/>
  <c r="J712" i="2"/>
  <c r="BE712" i="2" s="1"/>
  <c r="BI711" i="2"/>
  <c r="BH711" i="2"/>
  <c r="BG711" i="2"/>
  <c r="BF711" i="2"/>
  <c r="T711" i="2"/>
  <c r="R711" i="2"/>
  <c r="P711" i="2"/>
  <c r="BK711" i="2"/>
  <c r="J711" i="2"/>
  <c r="BE711" i="2"/>
  <c r="BI710" i="2"/>
  <c r="BH710" i="2"/>
  <c r="BG710" i="2"/>
  <c r="BF710" i="2"/>
  <c r="T710" i="2"/>
  <c r="R710" i="2"/>
  <c r="P710" i="2"/>
  <c r="BK710" i="2"/>
  <c r="J710" i="2"/>
  <c r="BE710" i="2" s="1"/>
  <c r="BI709" i="2"/>
  <c r="BH709" i="2"/>
  <c r="BG709" i="2"/>
  <c r="BF709" i="2"/>
  <c r="T709" i="2"/>
  <c r="R709" i="2"/>
  <c r="P709" i="2"/>
  <c r="BK709" i="2"/>
  <c r="J709" i="2"/>
  <c r="BE709" i="2"/>
  <c r="BI708" i="2"/>
  <c r="BH708" i="2"/>
  <c r="BG708" i="2"/>
  <c r="BF708" i="2"/>
  <c r="T708" i="2"/>
  <c r="R708" i="2"/>
  <c r="P708" i="2"/>
  <c r="BK708" i="2"/>
  <c r="J708" i="2"/>
  <c r="BE708" i="2" s="1"/>
  <c r="BI707" i="2"/>
  <c r="BH707" i="2"/>
  <c r="BG707" i="2"/>
  <c r="BF707" i="2"/>
  <c r="T707" i="2"/>
  <c r="R707" i="2"/>
  <c r="P707" i="2"/>
  <c r="BK707" i="2"/>
  <c r="J707" i="2"/>
  <c r="BE707" i="2"/>
  <c r="BI704" i="2"/>
  <c r="BH704" i="2"/>
  <c r="BG704" i="2"/>
  <c r="BF704" i="2"/>
  <c r="T704" i="2"/>
  <c r="T702" i="2" s="1"/>
  <c r="R704" i="2"/>
  <c r="P704" i="2"/>
  <c r="BK704" i="2"/>
  <c r="J704" i="2"/>
  <c r="BE704" i="2" s="1"/>
  <c r="BI703" i="2"/>
  <c r="BH703" i="2"/>
  <c r="BG703" i="2"/>
  <c r="BF703" i="2"/>
  <c r="T703" i="2"/>
  <c r="R703" i="2"/>
  <c r="R702" i="2" s="1"/>
  <c r="P703" i="2"/>
  <c r="P702" i="2"/>
  <c r="BK703" i="2"/>
  <c r="BK702" i="2" s="1"/>
  <c r="J702" i="2" s="1"/>
  <c r="J77" i="2" s="1"/>
  <c r="J703" i="2"/>
  <c r="BE703" i="2"/>
  <c r="BI701" i="2"/>
  <c r="BH701" i="2"/>
  <c r="BG701" i="2"/>
  <c r="BF701" i="2"/>
  <c r="T701" i="2"/>
  <c r="R701" i="2"/>
  <c r="P701" i="2"/>
  <c r="BK701" i="2"/>
  <c r="J701" i="2"/>
  <c r="BE701" i="2"/>
  <c r="BI700" i="2"/>
  <c r="BH700" i="2"/>
  <c r="BG700" i="2"/>
  <c r="BF700" i="2"/>
  <c r="T700" i="2"/>
  <c r="R700" i="2"/>
  <c r="P700" i="2"/>
  <c r="BK700" i="2"/>
  <c r="J700" i="2"/>
  <c r="BE700" i="2" s="1"/>
  <c r="BI699" i="2"/>
  <c r="BH699" i="2"/>
  <c r="BG699" i="2"/>
  <c r="BF699" i="2"/>
  <c r="T699" i="2"/>
  <c r="R699" i="2"/>
  <c r="P699" i="2"/>
  <c r="BK699" i="2"/>
  <c r="J699" i="2"/>
  <c r="BE699" i="2"/>
  <c r="BI697" i="2"/>
  <c r="BH697" i="2"/>
  <c r="BG697" i="2"/>
  <c r="BF697" i="2"/>
  <c r="T697" i="2"/>
  <c r="R697" i="2"/>
  <c r="P697" i="2"/>
  <c r="BK697" i="2"/>
  <c r="J697" i="2"/>
  <c r="BE697" i="2" s="1"/>
  <c r="BI696" i="2"/>
  <c r="BH696" i="2"/>
  <c r="BG696" i="2"/>
  <c r="BF696" i="2"/>
  <c r="T696" i="2"/>
  <c r="R696" i="2"/>
  <c r="P696" i="2"/>
  <c r="BK696" i="2"/>
  <c r="J696" i="2"/>
  <c r="BE696" i="2"/>
  <c r="BI693" i="2"/>
  <c r="BH693" i="2"/>
  <c r="BG693" i="2"/>
  <c r="BF693" i="2"/>
  <c r="T693" i="2"/>
  <c r="R693" i="2"/>
  <c r="P693" i="2"/>
  <c r="BK693" i="2"/>
  <c r="J693" i="2"/>
  <c r="BE693" i="2" s="1"/>
  <c r="BI690" i="2"/>
  <c r="BH690" i="2"/>
  <c r="BG690" i="2"/>
  <c r="BF690" i="2"/>
  <c r="T690" i="2"/>
  <c r="R690" i="2"/>
  <c r="P690" i="2"/>
  <c r="BK690" i="2"/>
  <c r="J690" i="2"/>
  <c r="BE690" i="2"/>
  <c r="BI687" i="2"/>
  <c r="BH687" i="2"/>
  <c r="BG687" i="2"/>
  <c r="BF687" i="2"/>
  <c r="T687" i="2"/>
  <c r="R687" i="2"/>
  <c r="P687" i="2"/>
  <c r="BK687" i="2"/>
  <c r="J687" i="2"/>
  <c r="BE687" i="2" s="1"/>
  <c r="BI686" i="2"/>
  <c r="BH686" i="2"/>
  <c r="BG686" i="2"/>
  <c r="BF686" i="2"/>
  <c r="T686" i="2"/>
  <c r="R686" i="2"/>
  <c r="P686" i="2"/>
  <c r="BK686" i="2"/>
  <c r="J686" i="2"/>
  <c r="BE686" i="2"/>
  <c r="BI683" i="2"/>
  <c r="BH683" i="2"/>
  <c r="BG683" i="2"/>
  <c r="BF683" i="2"/>
  <c r="T683" i="2"/>
  <c r="R683" i="2"/>
  <c r="P683" i="2"/>
  <c r="BK683" i="2"/>
  <c r="J683" i="2"/>
  <c r="BE683" i="2" s="1"/>
  <c r="BI682" i="2"/>
  <c r="BH682" i="2"/>
  <c r="BG682" i="2"/>
  <c r="BF682" i="2"/>
  <c r="T682" i="2"/>
  <c r="R682" i="2"/>
  <c r="P682" i="2"/>
  <c r="BK682" i="2"/>
  <c r="J682" i="2"/>
  <c r="BE682" i="2"/>
  <c r="BI681" i="2"/>
  <c r="BH681" i="2"/>
  <c r="BG681" i="2"/>
  <c r="BF681" i="2"/>
  <c r="T681" i="2"/>
  <c r="R681" i="2"/>
  <c r="P681" i="2"/>
  <c r="BK681" i="2"/>
  <c r="J681" i="2"/>
  <c r="BE681" i="2" s="1"/>
  <c r="BI680" i="2"/>
  <c r="BH680" i="2"/>
  <c r="BG680" i="2"/>
  <c r="BF680" i="2"/>
  <c r="T680" i="2"/>
  <c r="R680" i="2"/>
  <c r="P680" i="2"/>
  <c r="BK680" i="2"/>
  <c r="J680" i="2"/>
  <c r="BE680" i="2"/>
  <c r="BI678" i="2"/>
  <c r="BH678" i="2"/>
  <c r="BG678" i="2"/>
  <c r="BF678" i="2"/>
  <c r="T678" i="2"/>
  <c r="R678" i="2"/>
  <c r="P678" i="2"/>
  <c r="BK678" i="2"/>
  <c r="J678" i="2"/>
  <c r="BE678" i="2" s="1"/>
  <c r="BI677" i="2"/>
  <c r="BH677" i="2"/>
  <c r="BG677" i="2"/>
  <c r="BF677" i="2"/>
  <c r="T677" i="2"/>
  <c r="R677" i="2"/>
  <c r="P677" i="2"/>
  <c r="BK677" i="2"/>
  <c r="J677" i="2"/>
  <c r="BE677" i="2"/>
  <c r="BI675" i="2"/>
  <c r="BH675" i="2"/>
  <c r="BG675" i="2"/>
  <c r="BF675" i="2"/>
  <c r="T675" i="2"/>
  <c r="R675" i="2"/>
  <c r="P675" i="2"/>
  <c r="BK675" i="2"/>
  <c r="J675" i="2"/>
  <c r="BE675" i="2" s="1"/>
  <c r="BI674" i="2"/>
  <c r="BH674" i="2"/>
  <c r="BG674" i="2"/>
  <c r="BF674" i="2"/>
  <c r="T674" i="2"/>
  <c r="R674" i="2"/>
  <c r="P674" i="2"/>
  <c r="BK674" i="2"/>
  <c r="J674" i="2"/>
  <c r="BE674" i="2"/>
  <c r="BI671" i="2"/>
  <c r="BH671" i="2"/>
  <c r="BG671" i="2"/>
  <c r="BF671" i="2"/>
  <c r="T671" i="2"/>
  <c r="R671" i="2"/>
  <c r="P671" i="2"/>
  <c r="BK671" i="2"/>
  <c r="J671" i="2"/>
  <c r="BE671" i="2" s="1"/>
  <c r="BI670" i="2"/>
  <c r="BH670" i="2"/>
  <c r="BG670" i="2"/>
  <c r="BF670" i="2"/>
  <c r="T670" i="2"/>
  <c r="R670" i="2"/>
  <c r="P670" i="2"/>
  <c r="BK670" i="2"/>
  <c r="J670" i="2"/>
  <c r="BE670" i="2"/>
  <c r="BI667" i="2"/>
  <c r="BH667" i="2"/>
  <c r="BG667" i="2"/>
  <c r="BF667" i="2"/>
  <c r="T667" i="2"/>
  <c r="R667" i="2"/>
  <c r="P667" i="2"/>
  <c r="BK667" i="2"/>
  <c r="J667" i="2"/>
  <c r="BE667" i="2" s="1"/>
  <c r="BI665" i="2"/>
  <c r="BH665" i="2"/>
  <c r="BG665" i="2"/>
  <c r="BF665" i="2"/>
  <c r="T665" i="2"/>
  <c r="R665" i="2"/>
  <c r="P665" i="2"/>
  <c r="BK665" i="2"/>
  <c r="J665" i="2"/>
  <c r="BE665" i="2"/>
  <c r="BI663" i="2"/>
  <c r="BH663" i="2"/>
  <c r="BG663" i="2"/>
  <c r="BF663" i="2"/>
  <c r="T663" i="2"/>
  <c r="R663" i="2"/>
  <c r="P663" i="2"/>
  <c r="BK663" i="2"/>
  <c r="J663" i="2"/>
  <c r="BE663" i="2" s="1"/>
  <c r="BI661" i="2"/>
  <c r="BH661" i="2"/>
  <c r="BG661" i="2"/>
  <c r="BF661" i="2"/>
  <c r="T661" i="2"/>
  <c r="R661" i="2"/>
  <c r="P661" i="2"/>
  <c r="BK661" i="2"/>
  <c r="J661" i="2"/>
  <c r="BE661" i="2"/>
  <c r="BI660" i="2"/>
  <c r="BH660" i="2"/>
  <c r="BG660" i="2"/>
  <c r="BF660" i="2"/>
  <c r="T660" i="2"/>
  <c r="R660" i="2"/>
  <c r="P660" i="2"/>
  <c r="BK660" i="2"/>
  <c r="J660" i="2"/>
  <c r="BE660" i="2" s="1"/>
  <c r="BI659" i="2"/>
  <c r="BH659" i="2"/>
  <c r="BG659" i="2"/>
  <c r="BF659" i="2"/>
  <c r="T659" i="2"/>
  <c r="R659" i="2"/>
  <c r="P659" i="2"/>
  <c r="BK659" i="2"/>
  <c r="J659" i="2"/>
  <c r="BE659" i="2"/>
  <c r="BI658" i="2"/>
  <c r="BH658" i="2"/>
  <c r="BG658" i="2"/>
  <c r="BF658" i="2"/>
  <c r="T658" i="2"/>
  <c r="R658" i="2"/>
  <c r="P658" i="2"/>
  <c r="BK658" i="2"/>
  <c r="J658" i="2"/>
  <c r="BE658" i="2" s="1"/>
  <c r="BI657" i="2"/>
  <c r="BH657" i="2"/>
  <c r="BG657" i="2"/>
  <c r="BF657" i="2"/>
  <c r="T657" i="2"/>
  <c r="R657" i="2"/>
  <c r="P657" i="2"/>
  <c r="BK657" i="2"/>
  <c r="J657" i="2"/>
  <c r="BE657" i="2"/>
  <c r="BI656" i="2"/>
  <c r="BH656" i="2"/>
  <c r="BG656" i="2"/>
  <c r="BF656" i="2"/>
  <c r="T656" i="2"/>
  <c r="R656" i="2"/>
  <c r="P656" i="2"/>
  <c r="BK656" i="2"/>
  <c r="J656" i="2"/>
  <c r="BE656" i="2" s="1"/>
  <c r="BI655" i="2"/>
  <c r="BH655" i="2"/>
  <c r="BG655" i="2"/>
  <c r="BF655" i="2"/>
  <c r="T655" i="2"/>
  <c r="R655" i="2"/>
  <c r="P655" i="2"/>
  <c r="BK655" i="2"/>
  <c r="J655" i="2"/>
  <c r="BE655" i="2"/>
  <c r="BI654" i="2"/>
  <c r="BH654" i="2"/>
  <c r="BG654" i="2"/>
  <c r="BF654" i="2"/>
  <c r="T654" i="2"/>
  <c r="R654" i="2"/>
  <c r="P654" i="2"/>
  <c r="BK654" i="2"/>
  <c r="J654" i="2"/>
  <c r="BE654" i="2" s="1"/>
  <c r="BI653" i="2"/>
  <c r="BH653" i="2"/>
  <c r="BG653" i="2"/>
  <c r="BF653" i="2"/>
  <c r="T653" i="2"/>
  <c r="R653" i="2"/>
  <c r="P653" i="2"/>
  <c r="BK653" i="2"/>
  <c r="J653" i="2"/>
  <c r="BE653" i="2"/>
  <c r="BI652" i="2"/>
  <c r="BH652" i="2"/>
  <c r="BG652" i="2"/>
  <c r="BF652" i="2"/>
  <c r="T652" i="2"/>
  <c r="R652" i="2"/>
  <c r="P652" i="2"/>
  <c r="BK652" i="2"/>
  <c r="J652" i="2"/>
  <c r="BE652" i="2" s="1"/>
  <c r="BI651" i="2"/>
  <c r="BH651" i="2"/>
  <c r="BG651" i="2"/>
  <c r="BF651" i="2"/>
  <c r="T651" i="2"/>
  <c r="R651" i="2"/>
  <c r="P651" i="2"/>
  <c r="BK651" i="2"/>
  <c r="J651" i="2"/>
  <c r="BE651" i="2"/>
  <c r="BI650" i="2"/>
  <c r="BH650" i="2"/>
  <c r="BG650" i="2"/>
  <c r="BF650" i="2"/>
  <c r="T650" i="2"/>
  <c r="R650" i="2"/>
  <c r="P650" i="2"/>
  <c r="BK650" i="2"/>
  <c r="J650" i="2"/>
  <c r="BE650" i="2" s="1"/>
  <c r="BI649" i="2"/>
  <c r="BH649" i="2"/>
  <c r="BG649" i="2"/>
  <c r="BF649" i="2"/>
  <c r="T649" i="2"/>
  <c r="R649" i="2"/>
  <c r="P649" i="2"/>
  <c r="BK649" i="2"/>
  <c r="J649" i="2"/>
  <c r="BE649" i="2"/>
  <c r="BI648" i="2"/>
  <c r="BH648" i="2"/>
  <c r="BG648" i="2"/>
  <c r="BF648" i="2"/>
  <c r="T648" i="2"/>
  <c r="R648" i="2"/>
  <c r="P648" i="2"/>
  <c r="BK648" i="2"/>
  <c r="J648" i="2"/>
  <c r="BE648" i="2" s="1"/>
  <c r="BI647" i="2"/>
  <c r="BH647" i="2"/>
  <c r="BG647" i="2"/>
  <c r="BF647" i="2"/>
  <c r="T647" i="2"/>
  <c r="R647" i="2"/>
  <c r="P647" i="2"/>
  <c r="BK647" i="2"/>
  <c r="J647" i="2"/>
  <c r="BE647" i="2"/>
  <c r="BI644" i="2"/>
  <c r="BH644" i="2"/>
  <c r="BG644" i="2"/>
  <c r="BF644" i="2"/>
  <c r="T644" i="2"/>
  <c r="R644" i="2"/>
  <c r="P644" i="2"/>
  <c r="BK644" i="2"/>
  <c r="J644" i="2"/>
  <c r="BE644" i="2" s="1"/>
  <c r="BI642" i="2"/>
  <c r="BH642" i="2"/>
  <c r="BG642" i="2"/>
  <c r="BF642" i="2"/>
  <c r="T642" i="2"/>
  <c r="R642" i="2"/>
  <c r="P642" i="2"/>
  <c r="BK642" i="2"/>
  <c r="J642" i="2"/>
  <c r="BE642" i="2"/>
  <c r="BI641" i="2"/>
  <c r="BH641" i="2"/>
  <c r="BG641" i="2"/>
  <c r="BF641" i="2"/>
  <c r="T641" i="2"/>
  <c r="R641" i="2"/>
  <c r="P641" i="2"/>
  <c r="BK641" i="2"/>
  <c r="J641" i="2"/>
  <c r="BE641" i="2" s="1"/>
  <c r="BI639" i="2"/>
  <c r="BH639" i="2"/>
  <c r="BG639" i="2"/>
  <c r="BF639" i="2"/>
  <c r="T639" i="2"/>
  <c r="R639" i="2"/>
  <c r="P639" i="2"/>
  <c r="BK639" i="2"/>
  <c r="J639" i="2"/>
  <c r="BE639" i="2"/>
  <c r="BI637" i="2"/>
  <c r="BH637" i="2"/>
  <c r="BG637" i="2"/>
  <c r="BF637" i="2"/>
  <c r="T637" i="2"/>
  <c r="R637" i="2"/>
  <c r="P637" i="2"/>
  <c r="BK637" i="2"/>
  <c r="J637" i="2"/>
  <c r="BE637" i="2" s="1"/>
  <c r="BI634" i="2"/>
  <c r="BH634" i="2"/>
  <c r="BG634" i="2"/>
  <c r="BF634" i="2"/>
  <c r="T634" i="2"/>
  <c r="T633" i="2"/>
  <c r="R634" i="2"/>
  <c r="R633" i="2" s="1"/>
  <c r="P634" i="2"/>
  <c r="P633" i="2"/>
  <c r="BK634" i="2"/>
  <c r="BK633" i="2" s="1"/>
  <c r="J633" i="2" s="1"/>
  <c r="J76" i="2" s="1"/>
  <c r="J634" i="2"/>
  <c r="BE634" i="2"/>
  <c r="BI632" i="2"/>
  <c r="BH632" i="2"/>
  <c r="BG632" i="2"/>
  <c r="BF632" i="2"/>
  <c r="T632" i="2"/>
  <c r="R632" i="2"/>
  <c r="P632" i="2"/>
  <c r="BK632" i="2"/>
  <c r="J632" i="2"/>
  <c r="BE632" i="2"/>
  <c r="BI629" i="2"/>
  <c r="BH629" i="2"/>
  <c r="BG629" i="2"/>
  <c r="BF629" i="2"/>
  <c r="T629" i="2"/>
  <c r="R629" i="2"/>
  <c r="P629" i="2"/>
  <c r="BK629" i="2"/>
  <c r="BK626" i="2" s="1"/>
  <c r="J626" i="2" s="1"/>
  <c r="J75" i="2" s="1"/>
  <c r="J629" i="2"/>
  <c r="BE629" i="2" s="1"/>
  <c r="BI628" i="2"/>
  <c r="BH628" i="2"/>
  <c r="BG628" i="2"/>
  <c r="BF628" i="2"/>
  <c r="T628" i="2"/>
  <c r="R628" i="2"/>
  <c r="R626" i="2" s="1"/>
  <c r="P628" i="2"/>
  <c r="BK628" i="2"/>
  <c r="J628" i="2"/>
  <c r="BE628" i="2"/>
  <c r="BI627" i="2"/>
  <c r="BH627" i="2"/>
  <c r="BG627" i="2"/>
  <c r="BF627" i="2"/>
  <c r="T627" i="2"/>
  <c r="T626" i="2" s="1"/>
  <c r="R627" i="2"/>
  <c r="P627" i="2"/>
  <c r="BK627" i="2"/>
  <c r="J627" i="2"/>
  <c r="BE627" i="2"/>
  <c r="BI625" i="2"/>
  <c r="BH625" i="2"/>
  <c r="BG625" i="2"/>
  <c r="BF625" i="2"/>
  <c r="T625" i="2"/>
  <c r="R625" i="2"/>
  <c r="P625" i="2"/>
  <c r="BK625" i="2"/>
  <c r="J625" i="2"/>
  <c r="BE625" i="2" s="1"/>
  <c r="BI622" i="2"/>
  <c r="BH622" i="2"/>
  <c r="BG622" i="2"/>
  <c r="BF622" i="2"/>
  <c r="T622" i="2"/>
  <c r="T621" i="2"/>
  <c r="R622" i="2"/>
  <c r="R621" i="2" s="1"/>
  <c r="P622" i="2"/>
  <c r="P621" i="2"/>
  <c r="BK622" i="2"/>
  <c r="BK621" i="2" s="1"/>
  <c r="J621" i="2" s="1"/>
  <c r="J74" i="2" s="1"/>
  <c r="J622" i="2"/>
  <c r="BE622" i="2"/>
  <c r="BI620" i="2"/>
  <c r="BH620" i="2"/>
  <c r="BG620" i="2"/>
  <c r="BF620" i="2"/>
  <c r="T620" i="2"/>
  <c r="R620" i="2"/>
  <c r="P620" i="2"/>
  <c r="BK620" i="2"/>
  <c r="J620" i="2"/>
  <c r="BE620" i="2" s="1"/>
  <c r="BI619" i="2"/>
  <c r="BH619" i="2"/>
  <c r="BG619" i="2"/>
  <c r="BF619" i="2"/>
  <c r="T619" i="2"/>
  <c r="R619" i="2"/>
  <c r="P619" i="2"/>
  <c r="BK619" i="2"/>
  <c r="J619" i="2"/>
  <c r="BE619" i="2"/>
  <c r="BI614" i="2"/>
  <c r="BH614" i="2"/>
  <c r="BG614" i="2"/>
  <c r="BF614" i="2"/>
  <c r="T614" i="2"/>
  <c r="R614" i="2"/>
  <c r="P614" i="2"/>
  <c r="BK614" i="2"/>
  <c r="J614" i="2"/>
  <c r="BE614" i="2" s="1"/>
  <c r="BI612" i="2"/>
  <c r="BH612" i="2"/>
  <c r="BG612" i="2"/>
  <c r="BF612" i="2"/>
  <c r="T612" i="2"/>
  <c r="R612" i="2"/>
  <c r="P612" i="2"/>
  <c r="BK612" i="2"/>
  <c r="J612" i="2"/>
  <c r="BE612" i="2"/>
  <c r="BI609" i="2"/>
  <c r="BH609" i="2"/>
  <c r="BG609" i="2"/>
  <c r="BF609" i="2"/>
  <c r="T609" i="2"/>
  <c r="R609" i="2"/>
  <c r="P609" i="2"/>
  <c r="BK609" i="2"/>
  <c r="J609" i="2"/>
  <c r="BE609" i="2" s="1"/>
  <c r="BI605" i="2"/>
  <c r="BH605" i="2"/>
  <c r="BG605" i="2"/>
  <c r="BF605" i="2"/>
  <c r="T605" i="2"/>
  <c r="R605" i="2"/>
  <c r="P605" i="2"/>
  <c r="BK605" i="2"/>
  <c r="J605" i="2"/>
  <c r="BE605" i="2"/>
  <c r="BI600" i="2"/>
  <c r="BH600" i="2"/>
  <c r="BG600" i="2"/>
  <c r="BF600" i="2"/>
  <c r="T600" i="2"/>
  <c r="R600" i="2"/>
  <c r="P600" i="2"/>
  <c r="BK600" i="2"/>
  <c r="J600" i="2"/>
  <c r="BE600" i="2" s="1"/>
  <c r="BI595" i="2"/>
  <c r="BH595" i="2"/>
  <c r="BG595" i="2"/>
  <c r="BF595" i="2"/>
  <c r="T595" i="2"/>
  <c r="R595" i="2"/>
  <c r="P595" i="2"/>
  <c r="BK595" i="2"/>
  <c r="J595" i="2"/>
  <c r="BE595" i="2"/>
  <c r="BI590" i="2"/>
  <c r="BH590" i="2"/>
  <c r="BG590" i="2"/>
  <c r="BF590" i="2"/>
  <c r="T590" i="2"/>
  <c r="R590" i="2"/>
  <c r="P590" i="2"/>
  <c r="BK590" i="2"/>
  <c r="J590" i="2"/>
  <c r="BE590" i="2"/>
  <c r="BI586" i="2"/>
  <c r="BH586" i="2"/>
  <c r="BG586" i="2"/>
  <c r="BF586" i="2"/>
  <c r="T586" i="2"/>
  <c r="R586" i="2"/>
  <c r="P586" i="2"/>
  <c r="BK586" i="2"/>
  <c r="J586" i="2"/>
  <c r="BE586" i="2"/>
  <c r="BI582" i="2"/>
  <c r="BH582" i="2"/>
  <c r="BG582" i="2"/>
  <c r="BF582" i="2"/>
  <c r="T582" i="2"/>
  <c r="R582" i="2"/>
  <c r="P582" i="2"/>
  <c r="BK582" i="2"/>
  <c r="J582" i="2"/>
  <c r="BE582" i="2"/>
  <c r="BI568" i="2"/>
  <c r="BH568" i="2"/>
  <c r="BG568" i="2"/>
  <c r="BF568" i="2"/>
  <c r="T568" i="2"/>
  <c r="R568" i="2"/>
  <c r="P568" i="2"/>
  <c r="BK568" i="2"/>
  <c r="J568" i="2"/>
  <c r="BE568" i="2"/>
  <c r="BI567" i="2"/>
  <c r="BH567" i="2"/>
  <c r="BG567" i="2"/>
  <c r="BF567" i="2"/>
  <c r="T567" i="2"/>
  <c r="R567" i="2"/>
  <c r="P567" i="2"/>
  <c r="BK567" i="2"/>
  <c r="J567" i="2"/>
  <c r="BE567" i="2"/>
  <c r="BI563" i="2"/>
  <c r="BH563" i="2"/>
  <c r="BG563" i="2"/>
  <c r="BF563" i="2"/>
  <c r="T563" i="2"/>
  <c r="R563" i="2"/>
  <c r="P563" i="2"/>
  <c r="BK563" i="2"/>
  <c r="J563" i="2"/>
  <c r="BE563" i="2"/>
  <c r="BI557" i="2"/>
  <c r="BH557" i="2"/>
  <c r="BG557" i="2"/>
  <c r="BF557" i="2"/>
  <c r="T557" i="2"/>
  <c r="R557" i="2"/>
  <c r="P557" i="2"/>
  <c r="BK557" i="2"/>
  <c r="J557" i="2"/>
  <c r="BE557" i="2"/>
  <c r="BI555" i="2"/>
  <c r="BH555" i="2"/>
  <c r="BG555" i="2"/>
  <c r="BF555" i="2"/>
  <c r="T555" i="2"/>
  <c r="R555" i="2"/>
  <c r="P555" i="2"/>
  <c r="BK555" i="2"/>
  <c r="J555" i="2"/>
  <c r="BE555" i="2"/>
  <c r="BI553" i="2"/>
  <c r="BH553" i="2"/>
  <c r="BG553" i="2"/>
  <c r="BF553" i="2"/>
  <c r="T553" i="2"/>
  <c r="R553" i="2"/>
  <c r="P553" i="2"/>
  <c r="BK553" i="2"/>
  <c r="J553" i="2"/>
  <c r="BE553" i="2"/>
  <c r="BI551" i="2"/>
  <c r="BH551" i="2"/>
  <c r="BG551" i="2"/>
  <c r="BF551" i="2"/>
  <c r="T551" i="2"/>
  <c r="R551" i="2"/>
  <c r="P551" i="2"/>
  <c r="BK551" i="2"/>
  <c r="J551" i="2"/>
  <c r="BE551" i="2"/>
  <c r="BI544" i="2"/>
  <c r="BH544" i="2"/>
  <c r="BG544" i="2"/>
  <c r="BF544" i="2"/>
  <c r="T544" i="2"/>
  <c r="R544" i="2"/>
  <c r="P544" i="2"/>
  <c r="BK544" i="2"/>
  <c r="J544" i="2"/>
  <c r="BE544" i="2"/>
  <c r="BI541" i="2"/>
  <c r="BH541" i="2"/>
  <c r="BG541" i="2"/>
  <c r="BF541" i="2"/>
  <c r="T541" i="2"/>
  <c r="R541" i="2"/>
  <c r="P541" i="2"/>
  <c r="BK541" i="2"/>
  <c r="J541" i="2"/>
  <c r="BE541" i="2"/>
  <c r="BI538" i="2"/>
  <c r="BH538" i="2"/>
  <c r="BG538" i="2"/>
  <c r="BF538" i="2"/>
  <c r="T538" i="2"/>
  <c r="R538" i="2"/>
  <c r="P538" i="2"/>
  <c r="BK538" i="2"/>
  <c r="J538" i="2"/>
  <c r="BE538" i="2"/>
  <c r="BI530" i="2"/>
  <c r="BH530" i="2"/>
  <c r="BG530" i="2"/>
  <c r="BF530" i="2"/>
  <c r="T530" i="2"/>
  <c r="R530" i="2"/>
  <c r="P530" i="2"/>
  <c r="BK530" i="2"/>
  <c r="J530" i="2"/>
  <c r="BE530" i="2"/>
  <c r="BI524" i="2"/>
  <c r="BH524" i="2"/>
  <c r="BG524" i="2"/>
  <c r="BF524" i="2"/>
  <c r="T524" i="2"/>
  <c r="R524" i="2"/>
  <c r="P524" i="2"/>
  <c r="BK524" i="2"/>
  <c r="J524" i="2"/>
  <c r="BE524" i="2"/>
  <c r="BI520" i="2"/>
  <c r="BH520" i="2"/>
  <c r="BG520" i="2"/>
  <c r="BF520" i="2"/>
  <c r="T520" i="2"/>
  <c r="R520" i="2"/>
  <c r="P520" i="2"/>
  <c r="BK520" i="2"/>
  <c r="J520" i="2"/>
  <c r="BE520" i="2"/>
  <c r="BI517" i="2"/>
  <c r="BH517" i="2"/>
  <c r="BG517" i="2"/>
  <c r="BF517" i="2"/>
  <c r="T517" i="2"/>
  <c r="R517" i="2"/>
  <c r="P517" i="2"/>
  <c r="BK517" i="2"/>
  <c r="J517" i="2"/>
  <c r="BE517" i="2"/>
  <c r="BI513" i="2"/>
  <c r="BH513" i="2"/>
  <c r="BG513" i="2"/>
  <c r="BF513" i="2"/>
  <c r="T513" i="2"/>
  <c r="R513" i="2"/>
  <c r="P513" i="2"/>
  <c r="BK513" i="2"/>
  <c r="J513" i="2"/>
  <c r="BE513" i="2"/>
  <c r="BI507" i="2"/>
  <c r="BH507" i="2"/>
  <c r="BG507" i="2"/>
  <c r="BF507" i="2"/>
  <c r="T507" i="2"/>
  <c r="R507" i="2"/>
  <c r="P507" i="2"/>
  <c r="BK507" i="2"/>
  <c r="J507" i="2"/>
  <c r="BE507" i="2"/>
  <c r="BI503" i="2"/>
  <c r="BH503" i="2"/>
  <c r="BG503" i="2"/>
  <c r="BF503" i="2"/>
  <c r="T503" i="2"/>
  <c r="R503" i="2"/>
  <c r="R496" i="2" s="1"/>
  <c r="P503" i="2"/>
  <c r="BK503" i="2"/>
  <c r="J503" i="2"/>
  <c r="BE503" i="2"/>
  <c r="BI500" i="2"/>
  <c r="BH500" i="2"/>
  <c r="BG500" i="2"/>
  <c r="BF500" i="2"/>
  <c r="T500" i="2"/>
  <c r="R500" i="2"/>
  <c r="P500" i="2"/>
  <c r="BK500" i="2"/>
  <c r="BK496" i="2" s="1"/>
  <c r="J496" i="2" s="1"/>
  <c r="J73" i="2" s="1"/>
  <c r="J500" i="2"/>
  <c r="BE500" i="2"/>
  <c r="BI497" i="2"/>
  <c r="BH497" i="2"/>
  <c r="BG497" i="2"/>
  <c r="BF497" i="2"/>
  <c r="T497" i="2"/>
  <c r="T496" i="2"/>
  <c r="R497" i="2"/>
  <c r="P497" i="2"/>
  <c r="P496" i="2"/>
  <c r="BK497" i="2"/>
  <c r="J497" i="2"/>
  <c r="BE497" i="2" s="1"/>
  <c r="BI495" i="2"/>
  <c r="BH495" i="2"/>
  <c r="BG495" i="2"/>
  <c r="BF495" i="2"/>
  <c r="T495" i="2"/>
  <c r="R495" i="2"/>
  <c r="P495" i="2"/>
  <c r="BK495" i="2"/>
  <c r="J495" i="2"/>
  <c r="BE495" i="2"/>
  <c r="BI494" i="2"/>
  <c r="BH494" i="2"/>
  <c r="BG494" i="2"/>
  <c r="BF494" i="2"/>
  <c r="T494" i="2"/>
  <c r="R494" i="2"/>
  <c r="P494" i="2"/>
  <c r="BK494" i="2"/>
  <c r="J494" i="2"/>
  <c r="BE494" i="2"/>
  <c r="BI491" i="2"/>
  <c r="BH491" i="2"/>
  <c r="BG491" i="2"/>
  <c r="BF491" i="2"/>
  <c r="T491" i="2"/>
  <c r="R491" i="2"/>
  <c r="P491" i="2"/>
  <c r="BK491" i="2"/>
  <c r="J491" i="2"/>
  <c r="BE491" i="2"/>
  <c r="BI482" i="2"/>
  <c r="BH482" i="2"/>
  <c r="BG482" i="2"/>
  <c r="BF482" i="2"/>
  <c r="T482" i="2"/>
  <c r="R482" i="2"/>
  <c r="P482" i="2"/>
  <c r="BK482" i="2"/>
  <c r="J482" i="2"/>
  <c r="BE482" i="2"/>
  <c r="BI481" i="2"/>
  <c r="BH481" i="2"/>
  <c r="BG481" i="2"/>
  <c r="BF481" i="2"/>
  <c r="T481" i="2"/>
  <c r="R481" i="2"/>
  <c r="P481" i="2"/>
  <c r="BK481" i="2"/>
  <c r="J481" i="2"/>
  <c r="BE481" i="2"/>
  <c r="BI478" i="2"/>
  <c r="BH478" i="2"/>
  <c r="BG478" i="2"/>
  <c r="BF478" i="2"/>
  <c r="T478" i="2"/>
  <c r="R478" i="2"/>
  <c r="P478" i="2"/>
  <c r="BK478" i="2"/>
  <c r="J478" i="2"/>
  <c r="BE478" i="2"/>
  <c r="BI476" i="2"/>
  <c r="BH476" i="2"/>
  <c r="BG476" i="2"/>
  <c r="BF476" i="2"/>
  <c r="T476" i="2"/>
  <c r="R476" i="2"/>
  <c r="P476" i="2"/>
  <c r="BK476" i="2"/>
  <c r="J476" i="2"/>
  <c r="BE476" i="2"/>
  <c r="BI460" i="2"/>
  <c r="BH460" i="2"/>
  <c r="BG460" i="2"/>
  <c r="BF460" i="2"/>
  <c r="T460" i="2"/>
  <c r="R460" i="2"/>
  <c r="P460" i="2"/>
  <c r="BK460" i="2"/>
  <c r="J460" i="2"/>
  <c r="BE460" i="2"/>
  <c r="BI459" i="2"/>
  <c r="BH459" i="2"/>
  <c r="BG459" i="2"/>
  <c r="BF459" i="2"/>
  <c r="T459" i="2"/>
  <c r="R459" i="2"/>
  <c r="P459" i="2"/>
  <c r="BK459" i="2"/>
  <c r="J459" i="2"/>
  <c r="BE459" i="2"/>
  <c r="BI458" i="2"/>
  <c r="BH458" i="2"/>
  <c r="BG458" i="2"/>
  <c r="BF458" i="2"/>
  <c r="T458" i="2"/>
  <c r="R458" i="2"/>
  <c r="P458" i="2"/>
  <c r="BK458" i="2"/>
  <c r="J458" i="2"/>
  <c r="BE458" i="2"/>
  <c r="BI455" i="2"/>
  <c r="BH455" i="2"/>
  <c r="BG455" i="2"/>
  <c r="BF455" i="2"/>
  <c r="T455" i="2"/>
  <c r="R455" i="2"/>
  <c r="P455" i="2"/>
  <c r="BK455" i="2"/>
  <c r="J455" i="2"/>
  <c r="BE455" i="2"/>
  <c r="BI452" i="2"/>
  <c r="BH452" i="2"/>
  <c r="BG452" i="2"/>
  <c r="BF452" i="2"/>
  <c r="T452" i="2"/>
  <c r="R452" i="2"/>
  <c r="P452" i="2"/>
  <c r="BK452" i="2"/>
  <c r="J452" i="2"/>
  <c r="BE452" i="2"/>
  <c r="BI448" i="2"/>
  <c r="BH448" i="2"/>
  <c r="BG448" i="2"/>
  <c r="BF448" i="2"/>
  <c r="T448" i="2"/>
  <c r="R448" i="2"/>
  <c r="P448" i="2"/>
  <c r="BK448" i="2"/>
  <c r="J448" i="2"/>
  <c r="BE448" i="2"/>
  <c r="BI440" i="2"/>
  <c r="BH440" i="2"/>
  <c r="BG440" i="2"/>
  <c r="BF440" i="2"/>
  <c r="T440" i="2"/>
  <c r="R440" i="2"/>
  <c r="P440" i="2"/>
  <c r="BK440" i="2"/>
  <c r="J440" i="2"/>
  <c r="BE440" i="2"/>
  <c r="BI437" i="2"/>
  <c r="BH437" i="2"/>
  <c r="BG437" i="2"/>
  <c r="BF437" i="2"/>
  <c r="T437" i="2"/>
  <c r="R437" i="2"/>
  <c r="P437" i="2"/>
  <c r="BK437" i="2"/>
  <c r="J437" i="2"/>
  <c r="BE437" i="2"/>
  <c r="BI433" i="2"/>
  <c r="BH433" i="2"/>
  <c r="BG433" i="2"/>
  <c r="BF433" i="2"/>
  <c r="T433" i="2"/>
  <c r="R433" i="2"/>
  <c r="P433" i="2"/>
  <c r="BK433" i="2"/>
  <c r="J433" i="2"/>
  <c r="BE433" i="2"/>
  <c r="BI428" i="2"/>
  <c r="BH428" i="2"/>
  <c r="BG428" i="2"/>
  <c r="BF428" i="2"/>
  <c r="T428" i="2"/>
  <c r="R428" i="2"/>
  <c r="R421" i="2" s="1"/>
  <c r="P428" i="2"/>
  <c r="BK428" i="2"/>
  <c r="J428" i="2"/>
  <c r="BE428" i="2"/>
  <c r="BI423" i="2"/>
  <c r="BH423" i="2"/>
  <c r="BG423" i="2"/>
  <c r="BF423" i="2"/>
  <c r="T423" i="2"/>
  <c r="R423" i="2"/>
  <c r="P423" i="2"/>
  <c r="BK423" i="2"/>
  <c r="BK421" i="2" s="1"/>
  <c r="J421" i="2" s="1"/>
  <c r="J72" i="2" s="1"/>
  <c r="J423" i="2"/>
  <c r="BE423" i="2"/>
  <c r="BI422" i="2"/>
  <c r="BH422" i="2"/>
  <c r="BG422" i="2"/>
  <c r="BF422" i="2"/>
  <c r="T422" i="2"/>
  <c r="T421" i="2"/>
  <c r="R422" i="2"/>
  <c r="P422" i="2"/>
  <c r="P421" i="2"/>
  <c r="BK422" i="2"/>
  <c r="J422" i="2"/>
  <c r="BE422" i="2" s="1"/>
  <c r="BI420" i="2"/>
  <c r="BH420" i="2"/>
  <c r="BG420" i="2"/>
  <c r="BF420" i="2"/>
  <c r="T420" i="2"/>
  <c r="T419" i="2"/>
  <c r="R420" i="2"/>
  <c r="R419" i="2"/>
  <c r="P420" i="2"/>
  <c r="P419" i="2"/>
  <c r="BK420" i="2"/>
  <c r="BK419" i="2"/>
  <c r="J419" i="2" s="1"/>
  <c r="J71" i="2" s="1"/>
  <c r="J420" i="2"/>
  <c r="BE420" i="2" s="1"/>
  <c r="BI418" i="2"/>
  <c r="BH418" i="2"/>
  <c r="BG418" i="2"/>
  <c r="BF418" i="2"/>
  <c r="T418" i="2"/>
  <c r="R418" i="2"/>
  <c r="P418" i="2"/>
  <c r="BK418" i="2"/>
  <c r="J418" i="2"/>
  <c r="BE418" i="2"/>
  <c r="BI416" i="2"/>
  <c r="BH416" i="2"/>
  <c r="BG416" i="2"/>
  <c r="BF416" i="2"/>
  <c r="T416" i="2"/>
  <c r="R416" i="2"/>
  <c r="P416" i="2"/>
  <c r="BK416" i="2"/>
  <c r="J416" i="2"/>
  <c r="BE416" i="2"/>
  <c r="BI408" i="2"/>
  <c r="BH408" i="2"/>
  <c r="BG408" i="2"/>
  <c r="BF408" i="2"/>
  <c r="T408" i="2"/>
  <c r="R408" i="2"/>
  <c r="P408" i="2"/>
  <c r="BK408" i="2"/>
  <c r="J408" i="2"/>
  <c r="BE408" i="2"/>
  <c r="BI403" i="2"/>
  <c r="BH403" i="2"/>
  <c r="BG403" i="2"/>
  <c r="BF403" i="2"/>
  <c r="T403" i="2"/>
  <c r="R403" i="2"/>
  <c r="P403" i="2"/>
  <c r="BK403" i="2"/>
  <c r="J403" i="2"/>
  <c r="BE403" i="2"/>
  <c r="BI395" i="2"/>
  <c r="BH395" i="2"/>
  <c r="BG395" i="2"/>
  <c r="BF395" i="2"/>
  <c r="T395" i="2"/>
  <c r="R395" i="2"/>
  <c r="P395" i="2"/>
  <c r="BK395" i="2"/>
  <c r="J395" i="2"/>
  <c r="BE395" i="2"/>
  <c r="BI388" i="2"/>
  <c r="BH388" i="2"/>
  <c r="BG388" i="2"/>
  <c r="BF388" i="2"/>
  <c r="T388" i="2"/>
  <c r="R388" i="2"/>
  <c r="P388" i="2"/>
  <c r="BK388" i="2"/>
  <c r="J388" i="2"/>
  <c r="BE388" i="2"/>
  <c r="BI385" i="2"/>
  <c r="BH385" i="2"/>
  <c r="BG385" i="2"/>
  <c r="BF385" i="2"/>
  <c r="T385" i="2"/>
  <c r="R385" i="2"/>
  <c r="P385" i="2"/>
  <c r="BK385" i="2"/>
  <c r="J385" i="2"/>
  <c r="BE385" i="2"/>
  <c r="BI370" i="2"/>
  <c r="BH370" i="2"/>
  <c r="BG370" i="2"/>
  <c r="BF370" i="2"/>
  <c r="T370" i="2"/>
  <c r="R370" i="2"/>
  <c r="P370" i="2"/>
  <c r="BK370" i="2"/>
  <c r="J370" i="2"/>
  <c r="BE370" i="2"/>
  <c r="BI369" i="2"/>
  <c r="BH369" i="2"/>
  <c r="BG369" i="2"/>
  <c r="BF369" i="2"/>
  <c r="T369" i="2"/>
  <c r="R369" i="2"/>
  <c r="P369" i="2"/>
  <c r="BK369" i="2"/>
  <c r="J369" i="2"/>
  <c r="BE369" i="2"/>
  <c r="BI366" i="2"/>
  <c r="BH366" i="2"/>
  <c r="BG366" i="2"/>
  <c r="BF366" i="2"/>
  <c r="T366" i="2"/>
  <c r="R366" i="2"/>
  <c r="P366" i="2"/>
  <c r="BK366" i="2"/>
  <c r="J366" i="2"/>
  <c r="BE366" i="2"/>
  <c r="BI364" i="2"/>
  <c r="BH364" i="2"/>
  <c r="BG364" i="2"/>
  <c r="BF364" i="2"/>
  <c r="T364" i="2"/>
  <c r="R364" i="2"/>
  <c r="P364" i="2"/>
  <c r="BK364" i="2"/>
  <c r="J364" i="2"/>
  <c r="BE364" i="2"/>
  <c r="BI361" i="2"/>
  <c r="BH361" i="2"/>
  <c r="BG361" i="2"/>
  <c r="BF361" i="2"/>
  <c r="T361" i="2"/>
  <c r="R361" i="2"/>
  <c r="P361" i="2"/>
  <c r="BK361" i="2"/>
  <c r="J361" i="2"/>
  <c r="BE361" i="2"/>
  <c r="BI359" i="2"/>
  <c r="BH359" i="2"/>
  <c r="BG359" i="2"/>
  <c r="BF359" i="2"/>
  <c r="T359" i="2"/>
  <c r="R359" i="2"/>
  <c r="P359" i="2"/>
  <c r="BK359" i="2"/>
  <c r="J359" i="2"/>
  <c r="BE359" i="2"/>
  <c r="BI345" i="2"/>
  <c r="BH345" i="2"/>
  <c r="BG345" i="2"/>
  <c r="BF345" i="2"/>
  <c r="T345" i="2"/>
  <c r="T344" i="2"/>
  <c r="T343" i="2" s="1"/>
  <c r="R345" i="2"/>
  <c r="R344" i="2" s="1"/>
  <c r="R343" i="2" s="1"/>
  <c r="P345" i="2"/>
  <c r="P344" i="2"/>
  <c r="BK345" i="2"/>
  <c r="BK344" i="2" s="1"/>
  <c r="J345" i="2"/>
  <c r="BE345" i="2"/>
  <c r="BI342" i="2"/>
  <c r="BH342" i="2"/>
  <c r="BG342" i="2"/>
  <c r="BF342" i="2"/>
  <c r="T342" i="2"/>
  <c r="T341" i="2"/>
  <c r="R342" i="2"/>
  <c r="R341" i="2"/>
  <c r="P342" i="2"/>
  <c r="P341" i="2"/>
  <c r="BK342" i="2"/>
  <c r="BK341" i="2"/>
  <c r="J341" i="2" s="1"/>
  <c r="J68" i="2" s="1"/>
  <c r="J342" i="2"/>
  <c r="BE342" i="2" s="1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7" i="2"/>
  <c r="BH337" i="2"/>
  <c r="BG337" i="2"/>
  <c r="BF337" i="2"/>
  <c r="T337" i="2"/>
  <c r="R337" i="2"/>
  <c r="P337" i="2"/>
  <c r="BK337" i="2"/>
  <c r="J337" i="2"/>
  <c r="BE337" i="2"/>
  <c r="BI336" i="2"/>
  <c r="BH336" i="2"/>
  <c r="BG336" i="2"/>
  <c r="BF336" i="2"/>
  <c r="T336" i="2"/>
  <c r="R336" i="2"/>
  <c r="P336" i="2"/>
  <c r="BK336" i="2"/>
  <c r="J336" i="2"/>
  <c r="BE336" i="2"/>
  <c r="BI329" i="2"/>
  <c r="BH329" i="2"/>
  <c r="BG329" i="2"/>
  <c r="BF329" i="2"/>
  <c r="T329" i="2"/>
  <c r="R329" i="2"/>
  <c r="P329" i="2"/>
  <c r="BK329" i="2"/>
  <c r="J329" i="2"/>
  <c r="BE329" i="2"/>
  <c r="BI326" i="2"/>
  <c r="BH326" i="2"/>
  <c r="BG326" i="2"/>
  <c r="BF326" i="2"/>
  <c r="T326" i="2"/>
  <c r="R326" i="2"/>
  <c r="P326" i="2"/>
  <c r="BK326" i="2"/>
  <c r="J326" i="2"/>
  <c r="BE326" i="2"/>
  <c r="BI323" i="2"/>
  <c r="BH323" i="2"/>
  <c r="BG323" i="2"/>
  <c r="BF323" i="2"/>
  <c r="T323" i="2"/>
  <c r="R323" i="2"/>
  <c r="P323" i="2"/>
  <c r="BK323" i="2"/>
  <c r="J323" i="2"/>
  <c r="BE323" i="2"/>
  <c r="BI320" i="2"/>
  <c r="BH320" i="2"/>
  <c r="BG320" i="2"/>
  <c r="BF320" i="2"/>
  <c r="T320" i="2"/>
  <c r="R320" i="2"/>
  <c r="P320" i="2"/>
  <c r="BK320" i="2"/>
  <c r="J320" i="2"/>
  <c r="BE320" i="2"/>
  <c r="BI319" i="2"/>
  <c r="BH319" i="2"/>
  <c r="BG319" i="2"/>
  <c r="BF319" i="2"/>
  <c r="T319" i="2"/>
  <c r="R319" i="2"/>
  <c r="P319" i="2"/>
  <c r="BK319" i="2"/>
  <c r="J319" i="2"/>
  <c r="BE319" i="2"/>
  <c r="BI316" i="2"/>
  <c r="BH316" i="2"/>
  <c r="BG316" i="2"/>
  <c r="BF316" i="2"/>
  <c r="T316" i="2"/>
  <c r="R316" i="2"/>
  <c r="P316" i="2"/>
  <c r="BK316" i="2"/>
  <c r="J316" i="2"/>
  <c r="BE316" i="2"/>
  <c r="BI314" i="2"/>
  <c r="BH314" i="2"/>
  <c r="BG314" i="2"/>
  <c r="BF314" i="2"/>
  <c r="T314" i="2"/>
  <c r="R314" i="2"/>
  <c r="P314" i="2"/>
  <c r="BK314" i="2"/>
  <c r="J314" i="2"/>
  <c r="BE314" i="2"/>
  <c r="BI309" i="2"/>
  <c r="BH309" i="2"/>
  <c r="BG309" i="2"/>
  <c r="BF309" i="2"/>
  <c r="T309" i="2"/>
  <c r="R309" i="2"/>
  <c r="P309" i="2"/>
  <c r="BK309" i="2"/>
  <c r="J309" i="2"/>
  <c r="BE309" i="2"/>
  <c r="BI306" i="2"/>
  <c r="BH306" i="2"/>
  <c r="BG306" i="2"/>
  <c r="BF306" i="2"/>
  <c r="T306" i="2"/>
  <c r="R306" i="2"/>
  <c r="P306" i="2"/>
  <c r="BK306" i="2"/>
  <c r="J306" i="2"/>
  <c r="BE306" i="2"/>
  <c r="BI303" i="2"/>
  <c r="BH303" i="2"/>
  <c r="BG303" i="2"/>
  <c r="BF303" i="2"/>
  <c r="T303" i="2"/>
  <c r="R303" i="2"/>
  <c r="P303" i="2"/>
  <c r="BK303" i="2"/>
  <c r="J303" i="2"/>
  <c r="BE303" i="2"/>
  <c r="BI301" i="2"/>
  <c r="BH301" i="2"/>
  <c r="BG301" i="2"/>
  <c r="BF301" i="2"/>
  <c r="T301" i="2"/>
  <c r="R301" i="2"/>
  <c r="P301" i="2"/>
  <c r="BK301" i="2"/>
  <c r="J301" i="2"/>
  <c r="BE301" i="2"/>
  <c r="BI298" i="2"/>
  <c r="BH298" i="2"/>
  <c r="BG298" i="2"/>
  <c r="BF298" i="2"/>
  <c r="T298" i="2"/>
  <c r="R298" i="2"/>
  <c r="P298" i="2"/>
  <c r="BK298" i="2"/>
  <c r="J298" i="2"/>
  <c r="BE298" i="2"/>
  <c r="BI294" i="2"/>
  <c r="BH294" i="2"/>
  <c r="BG294" i="2"/>
  <c r="BF294" i="2"/>
  <c r="T294" i="2"/>
  <c r="R294" i="2"/>
  <c r="P294" i="2"/>
  <c r="BK294" i="2"/>
  <c r="J294" i="2"/>
  <c r="BE294" i="2"/>
  <c r="BI292" i="2"/>
  <c r="BH292" i="2"/>
  <c r="BG292" i="2"/>
  <c r="BF292" i="2"/>
  <c r="T292" i="2"/>
  <c r="R292" i="2"/>
  <c r="P292" i="2"/>
  <c r="BK292" i="2"/>
  <c r="J292" i="2"/>
  <c r="BE292" i="2"/>
  <c r="BI289" i="2"/>
  <c r="BH289" i="2"/>
  <c r="BG289" i="2"/>
  <c r="BF289" i="2"/>
  <c r="T289" i="2"/>
  <c r="R289" i="2"/>
  <c r="P289" i="2"/>
  <c r="BK289" i="2"/>
  <c r="J289" i="2"/>
  <c r="BE289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/>
  <c r="BI280" i="2"/>
  <c r="BH280" i="2"/>
  <c r="BG280" i="2"/>
  <c r="BF280" i="2"/>
  <c r="T280" i="2"/>
  <c r="R280" i="2"/>
  <c r="P280" i="2"/>
  <c r="BK280" i="2"/>
  <c r="J280" i="2"/>
  <c r="BE280" i="2"/>
  <c r="BI278" i="2"/>
  <c r="BH278" i="2"/>
  <c r="BG278" i="2"/>
  <c r="BF278" i="2"/>
  <c r="T278" i="2"/>
  <c r="R278" i="2"/>
  <c r="P278" i="2"/>
  <c r="BK278" i="2"/>
  <c r="J278" i="2"/>
  <c r="BE278" i="2"/>
  <c r="BI275" i="2"/>
  <c r="BH275" i="2"/>
  <c r="BG275" i="2"/>
  <c r="BF275" i="2"/>
  <c r="T275" i="2"/>
  <c r="R275" i="2"/>
  <c r="P275" i="2"/>
  <c r="BK275" i="2"/>
  <c r="J275" i="2"/>
  <c r="BE275" i="2"/>
  <c r="BI270" i="2"/>
  <c r="BH270" i="2"/>
  <c r="BG270" i="2"/>
  <c r="BF270" i="2"/>
  <c r="T270" i="2"/>
  <c r="R270" i="2"/>
  <c r="P270" i="2"/>
  <c r="BK270" i="2"/>
  <c r="J270" i="2"/>
  <c r="BE270" i="2"/>
  <c r="BI265" i="2"/>
  <c r="BH265" i="2"/>
  <c r="BG265" i="2"/>
  <c r="BF265" i="2"/>
  <c r="T265" i="2"/>
  <c r="T264" i="2"/>
  <c r="R265" i="2"/>
  <c r="R264" i="2"/>
  <c r="P265" i="2"/>
  <c r="P264" i="2"/>
  <c r="BK265" i="2"/>
  <c r="BK264" i="2"/>
  <c r="J264" i="2" s="1"/>
  <c r="J67" i="2" s="1"/>
  <c r="J265" i="2"/>
  <c r="BE265" i="2" s="1"/>
  <c r="BI263" i="2"/>
  <c r="BH263" i="2"/>
  <c r="BG263" i="2"/>
  <c r="BF263" i="2"/>
  <c r="T263" i="2"/>
  <c r="R263" i="2"/>
  <c r="P263" i="2"/>
  <c r="BK263" i="2"/>
  <c r="J263" i="2"/>
  <c r="BE263" i="2"/>
  <c r="BI262" i="2"/>
  <c r="BH262" i="2"/>
  <c r="BG262" i="2"/>
  <c r="BF262" i="2"/>
  <c r="T262" i="2"/>
  <c r="R262" i="2"/>
  <c r="P262" i="2"/>
  <c r="BK262" i="2"/>
  <c r="J262" i="2"/>
  <c r="BE262" i="2"/>
  <c r="BI261" i="2"/>
  <c r="BH261" i="2"/>
  <c r="BG261" i="2"/>
  <c r="BF261" i="2"/>
  <c r="T261" i="2"/>
  <c r="R261" i="2"/>
  <c r="P261" i="2"/>
  <c r="BK261" i="2"/>
  <c r="J261" i="2"/>
  <c r="BE261" i="2"/>
  <c r="BI256" i="2"/>
  <c r="BH256" i="2"/>
  <c r="BG256" i="2"/>
  <c r="BF256" i="2"/>
  <c r="T256" i="2"/>
  <c r="R256" i="2"/>
  <c r="P256" i="2"/>
  <c r="BK256" i="2"/>
  <c r="J256" i="2"/>
  <c r="BE256" i="2"/>
  <c r="BI251" i="2"/>
  <c r="BH251" i="2"/>
  <c r="BG251" i="2"/>
  <c r="BF251" i="2"/>
  <c r="T251" i="2"/>
  <c r="R251" i="2"/>
  <c r="P251" i="2"/>
  <c r="BK251" i="2"/>
  <c r="J251" i="2"/>
  <c r="BE251" i="2"/>
  <c r="BI250" i="2"/>
  <c r="BH250" i="2"/>
  <c r="BG250" i="2"/>
  <c r="BF250" i="2"/>
  <c r="T250" i="2"/>
  <c r="R250" i="2"/>
  <c r="P250" i="2"/>
  <c r="BK250" i="2"/>
  <c r="J250" i="2"/>
  <c r="BE250" i="2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/>
  <c r="BI244" i="2"/>
  <c r="BH244" i="2"/>
  <c r="BG244" i="2"/>
  <c r="BF244" i="2"/>
  <c r="T244" i="2"/>
  <c r="R244" i="2"/>
  <c r="P244" i="2"/>
  <c r="BK244" i="2"/>
  <c r="J244" i="2"/>
  <c r="BE244" i="2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R229" i="2" s="1"/>
  <c r="P238" i="2"/>
  <c r="BK238" i="2"/>
  <c r="J238" i="2"/>
  <c r="BE238" i="2"/>
  <c r="BI231" i="2"/>
  <c r="BH231" i="2"/>
  <c r="BG231" i="2"/>
  <c r="BF231" i="2"/>
  <c r="T231" i="2"/>
  <c r="R231" i="2"/>
  <c r="P231" i="2"/>
  <c r="BK231" i="2"/>
  <c r="BK229" i="2" s="1"/>
  <c r="J229" i="2" s="1"/>
  <c r="J66" i="2" s="1"/>
  <c r="J231" i="2"/>
  <c r="BE231" i="2"/>
  <c r="BI230" i="2"/>
  <c r="BH230" i="2"/>
  <c r="BG230" i="2"/>
  <c r="BF230" i="2"/>
  <c r="T230" i="2"/>
  <c r="T229" i="2"/>
  <c r="R230" i="2"/>
  <c r="P230" i="2"/>
  <c r="P229" i="2"/>
  <c r="BK230" i="2"/>
  <c r="J230" i="2"/>
  <c r="BE230" i="2" s="1"/>
  <c r="BI225" i="2"/>
  <c r="BH225" i="2"/>
  <c r="BG225" i="2"/>
  <c r="BF225" i="2"/>
  <c r="T225" i="2"/>
  <c r="R225" i="2"/>
  <c r="P225" i="2"/>
  <c r="BK225" i="2"/>
  <c r="J225" i="2"/>
  <c r="BE225" i="2"/>
  <c r="BI223" i="2"/>
  <c r="BH223" i="2"/>
  <c r="BG223" i="2"/>
  <c r="BF223" i="2"/>
  <c r="T223" i="2"/>
  <c r="R223" i="2"/>
  <c r="P223" i="2"/>
  <c r="BK223" i="2"/>
  <c r="J223" i="2"/>
  <c r="BE223" i="2"/>
  <c r="BI220" i="2"/>
  <c r="BH220" i="2"/>
  <c r="BG220" i="2"/>
  <c r="BF220" i="2"/>
  <c r="T220" i="2"/>
  <c r="R220" i="2"/>
  <c r="P220" i="2"/>
  <c r="BK220" i="2"/>
  <c r="J220" i="2"/>
  <c r="BE220" i="2"/>
  <c r="BI216" i="2"/>
  <c r="BH216" i="2"/>
  <c r="BG216" i="2"/>
  <c r="BF216" i="2"/>
  <c r="T216" i="2"/>
  <c r="R216" i="2"/>
  <c r="P216" i="2"/>
  <c r="BK216" i="2"/>
  <c r="J216" i="2"/>
  <c r="BE216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/>
  <c r="BI197" i="2"/>
  <c r="BH197" i="2"/>
  <c r="BG197" i="2"/>
  <c r="BF197" i="2"/>
  <c r="T197" i="2"/>
  <c r="R197" i="2"/>
  <c r="P197" i="2"/>
  <c r="BK197" i="2"/>
  <c r="J197" i="2"/>
  <c r="BE197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R188" i="2" s="1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BK188" i="2" s="1"/>
  <c r="J188" i="2" s="1"/>
  <c r="J65" i="2" s="1"/>
  <c r="J192" i="2"/>
  <c r="BE192" i="2"/>
  <c r="BI189" i="2"/>
  <c r="BH189" i="2"/>
  <c r="BG189" i="2"/>
  <c r="BF189" i="2"/>
  <c r="T189" i="2"/>
  <c r="T188" i="2"/>
  <c r="R189" i="2"/>
  <c r="P189" i="2"/>
  <c r="P188" i="2"/>
  <c r="BK189" i="2"/>
  <c r="J189" i="2"/>
  <c r="BE189" i="2" s="1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R154" i="2" s="1"/>
  <c r="P161" i="2"/>
  <c r="BK161" i="2"/>
  <c r="J161" i="2"/>
  <c r="BE161" i="2"/>
  <c r="BI158" i="2"/>
  <c r="BH158" i="2"/>
  <c r="BG158" i="2"/>
  <c r="BF158" i="2"/>
  <c r="T158" i="2"/>
  <c r="R158" i="2"/>
  <c r="P158" i="2"/>
  <c r="BK158" i="2"/>
  <c r="BK154" i="2" s="1"/>
  <c r="J154" i="2" s="1"/>
  <c r="J64" i="2" s="1"/>
  <c r="J158" i="2"/>
  <c r="BE158" i="2"/>
  <c r="BI155" i="2"/>
  <c r="BH155" i="2"/>
  <c r="BG155" i="2"/>
  <c r="BF155" i="2"/>
  <c r="T155" i="2"/>
  <c r="T154" i="2"/>
  <c r="R155" i="2"/>
  <c r="P155" i="2"/>
  <c r="P154" i="2"/>
  <c r="BK155" i="2"/>
  <c r="J155" i="2"/>
  <c r="BE155" i="2" s="1"/>
  <c r="BI149" i="2"/>
  <c r="BH149" i="2"/>
  <c r="BG149" i="2"/>
  <c r="BF149" i="2"/>
  <c r="T149" i="2"/>
  <c r="R149" i="2"/>
  <c r="P149" i="2"/>
  <c r="BK149" i="2"/>
  <c r="J149" i="2"/>
  <c r="BE149" i="2"/>
  <c r="BI146" i="2"/>
  <c r="BH146" i="2"/>
  <c r="BG146" i="2"/>
  <c r="BF146" i="2"/>
  <c r="T146" i="2"/>
  <c r="R146" i="2"/>
  <c r="P146" i="2"/>
  <c r="BK146" i="2"/>
  <c r="J146" i="2"/>
  <c r="BE146" i="2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/>
  <c r="BI131" i="2"/>
  <c r="BH131" i="2"/>
  <c r="BG131" i="2"/>
  <c r="BF131" i="2"/>
  <c r="T131" i="2"/>
  <c r="R131" i="2"/>
  <c r="P131" i="2"/>
  <c r="BK131" i="2"/>
  <c r="J131" i="2"/>
  <c r="BE131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8" i="2"/>
  <c r="BH118" i="2"/>
  <c r="BG118" i="2"/>
  <c r="BF118" i="2"/>
  <c r="T118" i="2"/>
  <c r="R118" i="2"/>
  <c r="P118" i="2"/>
  <c r="BK118" i="2"/>
  <c r="J118" i="2"/>
  <c r="BE118" i="2"/>
  <c r="BI115" i="2"/>
  <c r="BH115" i="2"/>
  <c r="BG115" i="2"/>
  <c r="BF115" i="2"/>
  <c r="T115" i="2"/>
  <c r="T114" i="2"/>
  <c r="R115" i="2"/>
  <c r="R114" i="2"/>
  <c r="P115" i="2"/>
  <c r="P114" i="2"/>
  <c r="BK115" i="2"/>
  <c r="BK114" i="2"/>
  <c r="J114" i="2" s="1"/>
  <c r="J63" i="2" s="1"/>
  <c r="J115" i="2"/>
  <c r="BE115" i="2" s="1"/>
  <c r="BI111" i="2"/>
  <c r="F36" i="2"/>
  <c r="BD53" i="1" s="1"/>
  <c r="BD52" i="1" s="1"/>
  <c r="BD51" i="1" s="1"/>
  <c r="W30" i="1" s="1"/>
  <c r="BH111" i="2"/>
  <c r="F35" i="2" s="1"/>
  <c r="BC53" i="1" s="1"/>
  <c r="BG111" i="2"/>
  <c r="F34" i="2"/>
  <c r="BB53" i="1" s="1"/>
  <c r="BB52" i="1" s="1"/>
  <c r="BF111" i="2"/>
  <c r="J33" i="2" s="1"/>
  <c r="AW53" i="1" s="1"/>
  <c r="T111" i="2"/>
  <c r="T110" i="2"/>
  <c r="T109" i="2" s="1"/>
  <c r="T108" i="2" s="1"/>
  <c r="R111" i="2"/>
  <c r="R110" i="2"/>
  <c r="R109" i="2" s="1"/>
  <c r="R108" i="2" s="1"/>
  <c r="P111" i="2"/>
  <c r="P110" i="2"/>
  <c r="P109" i="2" s="1"/>
  <c r="BK111" i="2"/>
  <c r="BK110" i="2" s="1"/>
  <c r="J111" i="2"/>
  <c r="BE111" i="2" s="1"/>
  <c r="F104" i="2"/>
  <c r="F102" i="2"/>
  <c r="E100" i="2"/>
  <c r="F55" i="2"/>
  <c r="F53" i="2"/>
  <c r="E51" i="2"/>
  <c r="J23" i="2"/>
  <c r="E23" i="2"/>
  <c r="J104" i="2" s="1"/>
  <c r="J55" i="2"/>
  <c r="J22" i="2"/>
  <c r="J20" i="2"/>
  <c r="E20" i="2"/>
  <c r="F56" i="2" s="1"/>
  <c r="F105" i="2"/>
  <c r="J19" i="2"/>
  <c r="J14" i="2"/>
  <c r="J53" i="2" s="1"/>
  <c r="J102" i="2"/>
  <c r="E7" i="2"/>
  <c r="E96" i="2" s="1"/>
  <c r="E47" i="2"/>
  <c r="AS52" i="1"/>
  <c r="AS51" i="1"/>
  <c r="AT60" i="1"/>
  <c r="L47" i="1"/>
  <c r="AM46" i="1"/>
  <c r="L46" i="1"/>
  <c r="AM44" i="1"/>
  <c r="L44" i="1"/>
  <c r="L42" i="1"/>
  <c r="L41" i="1"/>
  <c r="BK109" i="2" l="1"/>
  <c r="J110" i="2"/>
  <c r="J62" i="2" s="1"/>
  <c r="AX52" i="1"/>
  <c r="BB51" i="1"/>
  <c r="J32" i="2"/>
  <c r="AV53" i="1" s="1"/>
  <c r="AT53" i="1" s="1"/>
  <c r="F32" i="2"/>
  <c r="AZ53" i="1" s="1"/>
  <c r="J344" i="2"/>
  <c r="J70" i="2" s="1"/>
  <c r="BK343" i="2"/>
  <c r="J343" i="2" s="1"/>
  <c r="J69" i="2" s="1"/>
  <c r="F33" i="2"/>
  <c r="BA53" i="1" s="1"/>
  <c r="BA52" i="1" s="1"/>
  <c r="P626" i="2"/>
  <c r="P343" i="2" s="1"/>
  <c r="P108" i="2" s="1"/>
  <c r="AU53" i="1" s="1"/>
  <c r="AU52" i="1" s="1"/>
  <c r="AU51" i="1" s="1"/>
  <c r="J32" i="3"/>
  <c r="AV54" i="1" s="1"/>
  <c r="J33" i="3"/>
  <c r="AW54" i="1" s="1"/>
  <c r="F33" i="3"/>
  <c r="BA54" i="1" s="1"/>
  <c r="F35" i="3"/>
  <c r="BC54" i="1" s="1"/>
  <c r="BC52" i="1" s="1"/>
  <c r="BK85" i="5"/>
  <c r="J86" i="5"/>
  <c r="J62" i="5" s="1"/>
  <c r="J92" i="7"/>
  <c r="J62" i="7" s="1"/>
  <c r="BK91" i="7"/>
  <c r="J91" i="8"/>
  <c r="J62" i="8" s="1"/>
  <c r="BK90" i="8"/>
  <c r="J85" i="9"/>
  <c r="J61" i="9" s="1"/>
  <c r="BK84" i="9"/>
  <c r="J84" i="9" s="1"/>
  <c r="BK87" i="3"/>
  <c r="F32" i="4"/>
  <c r="AZ55" i="1" s="1"/>
  <c r="J32" i="4"/>
  <c r="AV55" i="1" s="1"/>
  <c r="P90" i="8"/>
  <c r="P89" i="8" s="1"/>
  <c r="AU59" i="1" s="1"/>
  <c r="J88" i="4"/>
  <c r="J62" i="4" s="1"/>
  <c r="BK87" i="4"/>
  <c r="F32" i="6"/>
  <c r="AZ57" i="1" s="1"/>
  <c r="J32" i="5"/>
  <c r="AV56" i="1" s="1"/>
  <c r="AT56" i="1" s="1"/>
  <c r="F32" i="5"/>
  <c r="AZ56" i="1" s="1"/>
  <c r="F32" i="7"/>
  <c r="AZ58" i="1" s="1"/>
  <c r="J32" i="7"/>
  <c r="AV58" i="1" s="1"/>
  <c r="F32" i="8"/>
  <c r="AZ59" i="1" s="1"/>
  <c r="J32" i="8"/>
  <c r="AV59" i="1" s="1"/>
  <c r="R90" i="8"/>
  <c r="R89" i="8" s="1"/>
  <c r="E47" i="4"/>
  <c r="BK89" i="6"/>
  <c r="J89" i="6" s="1"/>
  <c r="E47" i="7"/>
  <c r="J55" i="7"/>
  <c r="E47" i="8"/>
  <c r="J55" i="8"/>
  <c r="F32" i="9"/>
  <c r="AZ60" i="1" s="1"/>
  <c r="J86" i="9"/>
  <c r="J62" i="9" s="1"/>
  <c r="J33" i="4"/>
  <c r="AW55" i="1" s="1"/>
  <c r="F33" i="5"/>
  <c r="BA56" i="1" s="1"/>
  <c r="J32" i="6"/>
  <c r="AV57" i="1" s="1"/>
  <c r="J33" i="6"/>
  <c r="AW57" i="1" s="1"/>
  <c r="J33" i="7"/>
  <c r="AW58" i="1" s="1"/>
  <c r="J33" i="8"/>
  <c r="AW59" i="1" s="1"/>
  <c r="J53" i="9"/>
  <c r="F56" i="9"/>
  <c r="E47" i="5"/>
  <c r="J55" i="5"/>
  <c r="E47" i="6"/>
  <c r="E47" i="9"/>
  <c r="BC51" i="1" l="1"/>
  <c r="AY52" i="1"/>
  <c r="AW52" i="1"/>
  <c r="BA51" i="1"/>
  <c r="AZ52" i="1"/>
  <c r="AT58" i="1"/>
  <c r="BK89" i="8"/>
  <c r="J89" i="8" s="1"/>
  <c r="J90" i="8"/>
  <c r="J61" i="8" s="1"/>
  <c r="J109" i="2"/>
  <c r="J61" i="2" s="1"/>
  <c r="BK108" i="2"/>
  <c r="J108" i="2" s="1"/>
  <c r="AT57" i="1"/>
  <c r="AT59" i="1"/>
  <c r="BK86" i="3"/>
  <c r="J86" i="3" s="1"/>
  <c r="J87" i="3"/>
  <c r="J61" i="3" s="1"/>
  <c r="J85" i="5"/>
  <c r="J61" i="5" s="1"/>
  <c r="BK84" i="5"/>
  <c r="J84" i="5" s="1"/>
  <c r="AT54" i="1"/>
  <c r="W28" i="1"/>
  <c r="AX51" i="1"/>
  <c r="AT55" i="1"/>
  <c r="BK86" i="4"/>
  <c r="J86" i="4" s="1"/>
  <c r="J87" i="4"/>
  <c r="J61" i="4" s="1"/>
  <c r="J60" i="6"/>
  <c r="J29" i="6"/>
  <c r="J60" i="9"/>
  <c r="J29" i="9"/>
  <c r="BK90" i="7"/>
  <c r="J90" i="7" s="1"/>
  <c r="J91" i="7"/>
  <c r="J61" i="7" s="1"/>
  <c r="J38" i="6" l="1"/>
  <c r="AG57" i="1"/>
  <c r="AN57" i="1" s="1"/>
  <c r="J60" i="5"/>
  <c r="J29" i="5"/>
  <c r="W27" i="1"/>
  <c r="AW51" i="1"/>
  <c r="AK27" i="1" s="1"/>
  <c r="J60" i="8"/>
  <c r="J29" i="8"/>
  <c r="J38" i="9"/>
  <c r="AG60" i="1"/>
  <c r="AN60" i="1" s="1"/>
  <c r="J60" i="2"/>
  <c r="J29" i="2"/>
  <c r="J60" i="7"/>
  <c r="J29" i="7"/>
  <c r="J60" i="4"/>
  <c r="J29" i="4"/>
  <c r="J60" i="3"/>
  <c r="J29" i="3"/>
  <c r="AV52" i="1"/>
  <c r="AT52" i="1" s="1"/>
  <c r="AZ51" i="1"/>
  <c r="AY51" i="1"/>
  <c r="W29" i="1"/>
  <c r="AG58" i="1" l="1"/>
  <c r="AN58" i="1" s="1"/>
  <c r="J38" i="7"/>
  <c r="W26" i="1"/>
  <c r="AV51" i="1"/>
  <c r="AG55" i="1"/>
  <c r="AN55" i="1" s="1"/>
  <c r="J38" i="4"/>
  <c r="J38" i="2"/>
  <c r="AG53" i="1"/>
  <c r="AG59" i="1"/>
  <c r="AN59" i="1" s="1"/>
  <c r="J38" i="8"/>
  <c r="J38" i="5"/>
  <c r="AG56" i="1"/>
  <c r="AN56" i="1" s="1"/>
  <c r="AG54" i="1"/>
  <c r="AN54" i="1" s="1"/>
  <c r="J38" i="3"/>
  <c r="AG52" i="1" l="1"/>
  <c r="AN53" i="1"/>
  <c r="AT51" i="1"/>
  <c r="AK26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<sst xmlns="http://schemas.openxmlformats.org/spreadsheetml/2006/main" count="14740" uniqueCount="2157">
  <si>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</si>
  <si>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</si>
  <si>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</si>
  <si>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</si>
  <si>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</si>
  <si>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</si>
  <si>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</si>
  <si>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{a22b00d3-f5a7-41ca-b578-d95c667ab05c}</t>
  </si>
  <si>
    <t>0,1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</si>
  <si>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</si>
  <si>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</si>
  <si>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</si>
  <si>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</si>
  <si>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</si>
  <si>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</si>
  <si>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</si>
  <si>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18-04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</si>
  <si>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</si>
  <si>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</si>
  <si>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Modernizace stávající infrastruktury FFP -  Bezručovo nám.13, Opava (2017-I)</t>
  </si>
  <si>
    <t>KSO:</t>
  </si>
  <si>
    <t/>
  </si>
  <si>
    <t>CC-CZ:</t>
  </si>
  <si>
    <t>0,5</t>
  </si>
  <si>
    <t>Místo:</t>
  </si>
  <si>
    <t xml:space="preserve"> </t>
  </si>
  <si>
    <t>Datum:</t>
  </si>
  <si>
    <t>15. 1. 2018</t>
  </si>
  <si>
    <t>1</t>
  </si>
  <si>
    <t>Zadavatel:</t>
  </si>
  <si>
    <t>IČ:</t>
  </si>
  <si>
    <t>47813059</t>
  </si>
  <si>
    <t>Slezská univerzita v Opavě</t>
  </si>
  <si>
    <t>DIČ:</t>
  </si>
  <si>
    <t>CZ47813059</t>
  </si>
  <si>
    <t>Uchazeč:</t>
  </si>
  <si>
    <t>Vyplň údaj</t>
  </si>
  <si>
    <t>True</t>
  </si>
  <si>
    <t>Projektant: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</si>
  <si>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</si>
  <si>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</si>
  <si>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</si>
  <si>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</si>
  <si>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</si>
  <si>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</si>
  <si>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</si>
  <si>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</si>
  <si>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</si>
  <si>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</si>
  <si>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</si>
  <si>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</si>
  <si>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</si>
  <si>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</si>
  <si>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</si>
  <si>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</si>
  <si>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</si>
  <si>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</si>
  <si>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</si>
  <si>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</si>
  <si>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</si>
  <si>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</si>
  <si>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</si>
  <si>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</si>
  <si>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</si>
  <si>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</si>
  <si>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</si>
  <si>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</si>
  <si>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</si>
  <si>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</si>
  <si>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</si>
  <si>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</si>
  <si>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</si>
  <si>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</si>
  <si>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</si>
  <si>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</si>
  <si>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</si>
  <si>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</si>
  <si>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</si>
  <si>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</si>
  <si>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</si>
  <si>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01 - Modernizace stávající infrastruktury FFP</t>
  </si>
  <si>
    <t>STA</t>
  </si>
  <si>
    <t>{7df1b613-4f3e-4ad2-a4a4-f0b796291864}</t>
  </si>
  <si>
    <t>2</t>
  </si>
  <si>
    <t>/</t>
  </si>
  <si>
    <t>01-1</t>
  </si>
  <si>
    <t>01/1 - Architektonicko stavební řešení</t>
  </si>
  <si>
    <t>Soupis</t>
  </si>
  <si>
    <t>{fa727de1-860a-42ce-bd96-707607a3d41f}</t>
  </si>
  <si>
    <t>01-2</t>
  </si>
  <si>
    <t>01/2 - Zdravotechnika</t>
  </si>
  <si>
    <t>{eaab2bd7-3e84-4f66-b578-3b2193fd069d}</t>
  </si>
  <si>
    <t>01-3</t>
  </si>
  <si>
    <t>01/3 - Ústřední vytápění</t>
  </si>
  <si>
    <t>{fd26d428-0d48-4096-9afd-8acf228e72a9}</t>
  </si>
  <si>
    <t>01-4</t>
  </si>
  <si>
    <t>01/4 - Vzduchotechnika</t>
  </si>
  <si>
    <t>{879dd3dc-16a4-4835-a318-711dabbc390b}</t>
  </si>
  <si>
    <t>01-5a</t>
  </si>
  <si>
    <t>01/5a - Elektroinstalace část NN</t>
  </si>
  <si>
    <t>{e6d4063a-c925-4390-9c22-970da1299786}</t>
  </si>
  <si>
    <t>01-5b</t>
  </si>
  <si>
    <t>01/5b - Navýšení el.ektroinstalace NN-1.-3.NO</t>
  </si>
  <si>
    <t>{ca27db2e-3728-48c3-aa47-d52034c4aa80}</t>
  </si>
  <si>
    <t>01-6</t>
  </si>
  <si>
    <t>01/6 - Strukturovaná kabeláž 1.NP – 4.NP</t>
  </si>
  <si>
    <t>{06c79722-de9a-4f98-b01b-a9b6e5ed371c}</t>
  </si>
  <si>
    <t>01-7</t>
  </si>
  <si>
    <t>01/7 - Vybavení učeben</t>
  </si>
  <si>
    <t>{803d547c-ad67-4ce9-9457-b9d2ac62e292}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</si>
  <si>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</si>
  <si>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</si>
  <si>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</si>
  <si>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</si>
  <si>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</si>
  <si>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</si>
  <si>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</si>
  <si>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SO 01 - Modernizace stávající infrastruktury FFP</t>
  </si>
  <si>
    <t>Soupis:</t>
  </si>
  <si>
    <t>01-1 - 01/1 - Architektonicko stavební řešení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</si>
  <si>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</si>
  <si>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</si>
  <si>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</si>
  <si>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</si>
  <si>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</si>
  <si>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</si>
  <si>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</si>
  <si>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</si>
  <si>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</si>
  <si>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</si>
  <si>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94 - Lešení a stavební výtahy</t>
  </si>
  <si>
    <t xml:space="preserve">    96 - Bourání konstrukcí</t>
  </si>
  <si>
    <t xml:space="preserve">    99 - Přesun hmot</t>
  </si>
  <si>
    <t>PSV - Práce a dodávky PSV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</si>
  <si>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</si>
  <si>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</si>
  <si>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</si>
  <si>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</si>
  <si>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</si>
  <si>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Konstrukce pokrývačské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</si>
  <si>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</si>
  <si>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</si>
  <si>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</si>
  <si>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</si>
  <si>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</si>
  <si>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</si>
  <si>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</si>
  <si>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 xml:space="preserve">    786 - Dokončovací práce - čalounické úpravy</t>
  </si>
  <si>
    <t xml:space="preserve">    787 - Dokončovací práce - zasklívání</t>
  </si>
  <si>
    <t>VaO - Vedlejší a ostatní náklady stavby</t>
  </si>
  <si>
    <t xml:space="preserve">    F - Vedlejší náklady spojené s umístěním stavby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</si>
  <si>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</si>
  <si>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</si>
  <si>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</si>
  <si>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</si>
  <si>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</si>
  <si>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</si>
  <si>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</si>
  <si>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</si>
  <si>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</si>
  <si>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</si>
  <si>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</si>
  <si>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</si>
  <si>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</si>
  <si>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</si>
  <si>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</si>
  <si>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</si>
  <si>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</si>
  <si>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Zakládání</t>
  </si>
  <si>
    <t>K</t>
  </si>
  <si>
    <t>278381134</t>
  </si>
  <si>
    <t>Základy pod ocel nosiče podlah půdorysné plochy do 0,25 m2 z betonu prostého tř. C 16/20</t>
  </si>
  <si>
    <t>m3</t>
  </si>
  <si>
    <t>CS ÚRS 2017 01</t>
  </si>
  <si>
    <t>4</t>
  </si>
  <si>
    <t>VV</t>
  </si>
  <si>
    <t>"včetně bednění, omítkou stěn"</t>
  </si>
  <si>
    <t>"4np"0,45*0,45*0,15*(5+3)+0,54*0,23*0,15*(17+22)</t>
  </si>
  <si>
    <t>3</t>
  </si>
  <si>
    <t>Svislé a kompletní konstrukce</t>
  </si>
  <si>
    <t>310238211</t>
  </si>
  <si>
    <t>Zazdívka otvorů pl do 1 m2 ve zdivu nadzákladovém cihlami pálenými na MVC</t>
  </si>
  <si>
    <t>"4np-425 dv"1,1*0,4*0,50</t>
  </si>
  <si>
    <t>Součet</t>
  </si>
  <si>
    <t>310239211</t>
  </si>
  <si>
    <t>Zazdívka otvorů pl do 4 m2 ve zdivu nadzákladovém cihlami pálenými na MVC</t>
  </si>
  <si>
    <t>"dv 211"0,45*0,66*2,3</t>
  </si>
  <si>
    <t>311238143</t>
  </si>
  <si>
    <t>Zdivo nosné vnitřní z cihel bloků broušených tl 240 mm pevnosti P10 lepených tenkovrstvou maltou</t>
  </si>
  <si>
    <t>m2</t>
  </si>
  <si>
    <t>"424"4,7*4,9</t>
  </si>
  <si>
    <t>5</t>
  </si>
  <si>
    <t>311238244</t>
  </si>
  <si>
    <t>Zdivo nosné z cihel bloků broušených tl 440 mm pevnosti P10 lepených tenkovrstvou maltou</t>
  </si>
  <si>
    <t>"nadezdívka-423-řez d-d"9,10*1,2</t>
  </si>
  <si>
    <t>6</t>
  </si>
  <si>
    <t>317168132</t>
  </si>
  <si>
    <t>Překlad keramický vysoký v 23,8 cm dl 150 cm</t>
  </si>
  <si>
    <t>kus</t>
  </si>
  <si>
    <t>7</t>
  </si>
  <si>
    <t>317234410</t>
  </si>
  <si>
    <t>Vyzdívka mezi nosníky z cihel pálených na MC</t>
  </si>
  <si>
    <t>"2np"0,66*1,5*0,15</t>
  </si>
  <si>
    <t>"4np"0,50*(1,7+1,3)*0,15</t>
  </si>
  <si>
    <t>8</t>
  </si>
  <si>
    <t>317944321</t>
  </si>
  <si>
    <t>Válcované nosníky do č.12 dodatečně osazované do připravených otvorů</t>
  </si>
  <si>
    <t>t</t>
  </si>
  <si>
    <t>"2np- Ič120"1,5*4*11,2/1000</t>
  </si>
  <si>
    <t>"4np-Ič120"(1,7*4+1,3*4)*11,2/1000</t>
  </si>
  <si>
    <t>"4np-418-Ič120"1,5*11,2/1000</t>
  </si>
  <si>
    <t>9</t>
  </si>
  <si>
    <t>340239233</t>
  </si>
  <si>
    <t>Zazdívka otvorů pl do 4 m2 v příčkách nebo stěnách z příčkovek porobetonových tl 100 mm</t>
  </si>
  <si>
    <t>"211a"0,80*2,3</t>
  </si>
  <si>
    <t>10</t>
  </si>
  <si>
    <t>340239235</t>
  </si>
  <si>
    <t>Zazdívka otvorů pl do 4 m2 v příčkách nebo stěnách z příčkovek porobetonových tl 150 mm</t>
  </si>
  <si>
    <t>"417"1,0*2,01</t>
  </si>
  <si>
    <t>11</t>
  </si>
  <si>
    <t>340291121R</t>
  </si>
  <si>
    <t>Dodatečné ukotvení příček k cihelným konstrukcím plochými nerezovými kotvami tl příčky do 100 mm</t>
  </si>
  <si>
    <t>m</t>
  </si>
  <si>
    <t>"2np"2,3*2</t>
  </si>
  <si>
    <t>"413-414 přizd štítu "2,0</t>
  </si>
  <si>
    <t>12</t>
  </si>
  <si>
    <t>342272523</t>
  </si>
  <si>
    <t>Příčky tl 150 mm z pórobetonových přesných hladkých příčkovek objemové hmotnosti 500 kg/m3</t>
  </si>
  <si>
    <t>"413-415 dozdění štítu"(3,2+1,1)*2,2/2</t>
  </si>
  <si>
    <t>13</t>
  </si>
  <si>
    <t>346244381</t>
  </si>
  <si>
    <t>Plentování jednostranné v do 200 mm válcovaných nosníků cihlami</t>
  </si>
  <si>
    <t>"2np"1,5*0,15*2</t>
  </si>
  <si>
    <t>"4np"1,7*0,15*2+1,3*0,15*2</t>
  </si>
  <si>
    <t>"4np"1,5*0,15*2</t>
  </si>
  <si>
    <t>Vodorovné konstrukce</t>
  </si>
  <si>
    <t>14</t>
  </si>
  <si>
    <t>411322525</t>
  </si>
  <si>
    <t>Stropy trámové nebo kazetové ze ŽB tř. C 20/25</t>
  </si>
  <si>
    <t>"S16+S14-416"5,620*(1,77+0,15+3,1+1,5+0,3+0,95)*0,105</t>
  </si>
  <si>
    <t>411354214</t>
  </si>
  <si>
    <t>Bednění stropů ztracené z hraněných trapézových vln v 60 mm plech lesklý tl 0,88 mm</t>
  </si>
  <si>
    <t>"S16+S14-416"5,620*(1,77+0,15+3,1+1,5+0,3+0,95)</t>
  </si>
  <si>
    <t>16</t>
  </si>
  <si>
    <t>411362021</t>
  </si>
  <si>
    <t>Výztuž stropů svařovanými sítěmi Kari</t>
  </si>
  <si>
    <t>-1672970595</t>
  </si>
  <si>
    <t>"150/150/4"43,667*1,35/1000</t>
  </si>
  <si>
    <t>17</t>
  </si>
  <si>
    <t>413232221</t>
  </si>
  <si>
    <t>Zazdívka zhlaví válcovaných nosníků v do 300 mm</t>
  </si>
  <si>
    <t>18</t>
  </si>
  <si>
    <t>413941123</t>
  </si>
  <si>
    <t>Osazování ocelových válcovaných nosníků stropů I, IE, U, UE nebo L do č. 22</t>
  </si>
  <si>
    <t>"4np-Ič220"8,0*5*41,9/1000</t>
  </si>
  <si>
    <t>Mezisoučet</t>
  </si>
  <si>
    <t>"4np-Uč.260"(9,2*16+9,25*2+14,03*2)*37,9/1000</t>
  </si>
  <si>
    <t>(16,06*1+15,20*10+8,95*2)*37,9/1000</t>
  </si>
  <si>
    <t>8,40*1*37,9/1000</t>
  </si>
  <si>
    <t>19</t>
  </si>
  <si>
    <t>M</t>
  </si>
  <si>
    <t>130107240</t>
  </si>
  <si>
    <t>ocel profilová IPN, v jakosti 11 375, h=220 mm</t>
  </si>
  <si>
    <t>-1311149095</t>
  </si>
  <si>
    <t>"4np-Ič220"8,0*5*41,9/1000*1,08</t>
  </si>
  <si>
    <t>20</t>
  </si>
  <si>
    <t>130108320</t>
  </si>
  <si>
    <t>ocel profilová UPN, v jakosti 11 375, h=260 mm</t>
  </si>
  <si>
    <t>-2069371802</t>
  </si>
  <si>
    <t>"4np-Uč.260"(9,2*16+9,25*2+14,03*2)*37,9/1000*1,08</t>
  </si>
  <si>
    <t>(16,06*1+15,20*10+8,95*2)*37,9/1000*1,08</t>
  </si>
  <si>
    <t>8,40*1*37,9/1000*1,08</t>
  </si>
  <si>
    <t>417321414</t>
  </si>
  <si>
    <t>Ztužující pásy a věnce ze ŽB tř. C 20/25</t>
  </si>
  <si>
    <t>"4np"9,10*0,50*0,25</t>
  </si>
  <si>
    <t>22</t>
  </si>
  <si>
    <t>417351115</t>
  </si>
  <si>
    <t>Zřízení bednění ztužujících věnců</t>
  </si>
  <si>
    <t>"4np"9,1*0,25*2</t>
  </si>
  <si>
    <t>23</t>
  </si>
  <si>
    <t>417351116</t>
  </si>
  <si>
    <t>Odstranění bednění ztužujících věnců</t>
  </si>
  <si>
    <t>24</t>
  </si>
  <si>
    <t>417361821</t>
  </si>
  <si>
    <t>Výztuž ztužujících pásů a věnců betonářskou ocelí 10 505</t>
  </si>
  <si>
    <t>"60kg/m3betonu"1,138*60/1000</t>
  </si>
  <si>
    <t>Úpravy povrchů, podlahy a osazování výplní</t>
  </si>
  <si>
    <t>25</t>
  </si>
  <si>
    <t>611321141</t>
  </si>
  <si>
    <t>Vápenocementová omítka štuková dvouvrstvá vnitřních stropů rovných nanášená ručně</t>
  </si>
  <si>
    <t>"425"45,56</t>
  </si>
  <si>
    <t>26</t>
  </si>
  <si>
    <t>611321191</t>
  </si>
  <si>
    <t>Příplatek k vápenocementové omítce vnitřních stropů za každých dalších 5 mm tloušťky ručně</t>
  </si>
  <si>
    <t>27</t>
  </si>
  <si>
    <t>612131101</t>
  </si>
  <si>
    <t>Cementový postřik vnitřních stěn nanášený celoplošně ručně</t>
  </si>
  <si>
    <t>28</t>
  </si>
  <si>
    <t>612135101</t>
  </si>
  <si>
    <t>Hrubá výplň rýh ve stěnách maltou jakékoli šířky rýhy</t>
  </si>
  <si>
    <t>"po EL"250*0,15</t>
  </si>
  <si>
    <t>29</t>
  </si>
  <si>
    <t>612321141</t>
  </si>
  <si>
    <t>Vápenocementová omítka štuková dvouvrstvá vnitřních stěn nanášená ručně</t>
  </si>
  <si>
    <t>"2np-211a"0,8*2,3*2</t>
  </si>
  <si>
    <t>"408"1,77*3,33 -(0,86*1,91)+(0,86+1,91*2)*0,23</t>
  </si>
  <si>
    <t>"413+414"(3,1+0,15)*3,33+1,8*(1,6+3,33)/2</t>
  </si>
  <si>
    <t>"409+412"(2,6+0,15)*3,33+0,5*3,33+1,8*(1,6+3,33)/2</t>
  </si>
  <si>
    <t>"417"(2,3+3,8)*3,30-(1,32*2,1)+(1,32+2,1*2)*0,50+2,86*(1,2+3,3)/2</t>
  </si>
  <si>
    <t>"418"2,085*((1,2+3,3)/2+1,2*3,3-(1,2*2,1))*2+(1,2+2,1*2)*0,15</t>
  </si>
  <si>
    <t>"422,421"(2,085*(1,2+3,3)/2+2,5*3,3)*2</t>
  </si>
  <si>
    <t>"423"9,165*4,915-1,24*1,40*3+(1,24+1,4*2)*0,23*3+(9,10+5,1)*4,915-0,9*1,97</t>
  </si>
  <si>
    <t>"425"(6,7+6,74)*3,13-(1,03*1,45*2+1,23*1,45+0,9*1,97)</t>
  </si>
  <si>
    <t>(1,03+1,45*2)*0,23*2+(1,23+1,45*2)*0,23</t>
  </si>
  <si>
    <t>"427,428"(4,8*2,90-1,15*1,45*2+(1,15+1,45*2)*0,23*2)*2+((0,46+0,82)*2*2,90)*2</t>
  </si>
  <si>
    <t>30</t>
  </si>
  <si>
    <t>612321191</t>
  </si>
  <si>
    <t>Příplatek k vápenocementové omítce vnitřních stěn za každých dalších 5 mm tloušťky ručně</t>
  </si>
  <si>
    <t>31</t>
  </si>
  <si>
    <t>612325302</t>
  </si>
  <si>
    <t>Vápenocementová štuková omítka ostění nebo nadpraží</t>
  </si>
  <si>
    <t>"2np"(2,3*2+1,05)*(0,66+0,25*2)</t>
  </si>
  <si>
    <t>32</t>
  </si>
  <si>
    <t>615142002</t>
  </si>
  <si>
    <t>Potažení vnitřních nosníků sklovláknitým pletivem</t>
  </si>
  <si>
    <t>"2np"1,5*(0,15*2+0,66)</t>
  </si>
  <si>
    <t>"4np"1,7*(0,15*2+0,50)+1,3*(0,15*2+0,50)+1,5*(0,15*2+0,16)</t>
  </si>
  <si>
    <t>33</t>
  </si>
  <si>
    <t>619991011</t>
  </si>
  <si>
    <t>Obalení konstrukcí a prvků fólií přilepenou lepící páskou</t>
  </si>
  <si>
    <t>"4np"0,86*1,91+1,24*1,40*3+1,03*1,45*2+1,23*1,45+1,15*1,45*4</t>
  </si>
  <si>
    <t>34</t>
  </si>
  <si>
    <t>631362021</t>
  </si>
  <si>
    <t>Výztuž mazanin svařovanými sítěmi Kari</t>
  </si>
  <si>
    <t>157772944</t>
  </si>
  <si>
    <t>"S9-425"45,56*1,35/1000</t>
  </si>
  <si>
    <t>35</t>
  </si>
  <si>
    <t>632450134</t>
  </si>
  <si>
    <t>Vyrovnávací cementový potěr tl do 50 mm ze suchých směsí provedený v ploše</t>
  </si>
  <si>
    <t>"S9-425"45,56</t>
  </si>
  <si>
    <t>"401"6,6*(1,94+0,42)</t>
  </si>
  <si>
    <t>94</t>
  </si>
  <si>
    <t>Lešení a stavební výtahy</t>
  </si>
  <si>
    <t>36</t>
  </si>
  <si>
    <t>94000-R1</t>
  </si>
  <si>
    <t xml:space="preserve">Dovoz a odvoz lešení </t>
  </si>
  <si>
    <t>kpl</t>
  </si>
  <si>
    <t>37</t>
  </si>
  <si>
    <t>943311111</t>
  </si>
  <si>
    <t>Montáž lešení prostorového modulového lehkého bez podlah zatížení do 200 kg/m2 v do 10 m</t>
  </si>
  <si>
    <t>"sdk 1-3np"188,74*(3,84-1,8)+191,302*(4,24-1,8)+200,658*(3,88-1,8)</t>
  </si>
  <si>
    <t>"sdk 4np 423,426"15,0*8,0*(4,51-1,8)</t>
  </si>
  <si>
    <t>16,0*13,0*(6,3-1,8)</t>
  </si>
  <si>
    <t>38</t>
  </si>
  <si>
    <t>943311211</t>
  </si>
  <si>
    <t>Příplatek k lešení prostorovému modulovému lehkému bez podlah v do 10 m za první a ZKD den použití</t>
  </si>
  <si>
    <t>"15dnů"2530,375*15</t>
  </si>
  <si>
    <t>39</t>
  </si>
  <si>
    <t>943311811</t>
  </si>
  <si>
    <t>Demontáž lešení prostorového modulového lehkého bez podlah zatížení do 200 kg/m2 v do 10 m</t>
  </si>
  <si>
    <t>40</t>
  </si>
  <si>
    <t>943321131</t>
  </si>
  <si>
    <t>Montáž lešení prostorového modulového těžkého bez podlah zatížení tř. 6 do 600 kg/m2 v do 10 m</t>
  </si>
  <si>
    <t>"schod"10,0*7,0*3,6</t>
  </si>
  <si>
    <t>41</t>
  </si>
  <si>
    <t>943321231</t>
  </si>
  <si>
    <t>Příplatek k lešení prostorovému modulovému těžkému bez podlah tř.6 v 10 m za první a ZKD den použití</t>
  </si>
  <si>
    <t>42</t>
  </si>
  <si>
    <t>943321821</t>
  </si>
  <si>
    <t>Demontáž lešení prostorového modulového těžkého bez podlah zatížení tř. 5 do 450 kg/m2 v do 10 m</t>
  </si>
  <si>
    <t>43</t>
  </si>
  <si>
    <t>949121111R</t>
  </si>
  <si>
    <t>Lešení lehké pomocné kozové dílcové s lešeňovou podlahou v do 1,2 m zatížení do 150 kg/m2</t>
  </si>
  <si>
    <t>"4np 408-415"6,5*5,62</t>
  </si>
  <si>
    <t>"427-428"49,74*2</t>
  </si>
  <si>
    <t>44</t>
  </si>
  <si>
    <t>949121811R</t>
  </si>
  <si>
    <t>Demontáž lešení lehkého pomocného kozového dílcového s lešeňovou podlahou v do 1,2 m</t>
  </si>
  <si>
    <t>45</t>
  </si>
  <si>
    <t>949221111</t>
  </si>
  <si>
    <t>Montáž lešeňové podlahy s příčníky pro dílcová lešení v do 10 m</t>
  </si>
  <si>
    <t>"sdk 1-3np"580,70</t>
  </si>
  <si>
    <t>"schodiště"70,0</t>
  </si>
  <si>
    <t>"sdk 4np 423,426"15,0*8,0+16,0*13,0</t>
  </si>
  <si>
    <t>46</t>
  </si>
  <si>
    <t>949221211</t>
  </si>
  <si>
    <t>Příplatek k lešeňové podlaze pro dílcová lešení za první a ZKD den použití</t>
  </si>
  <si>
    <t>580,70*15</t>
  </si>
  <si>
    <t>70,0*30</t>
  </si>
  <si>
    <t>328,0*15</t>
  </si>
  <si>
    <t>47</t>
  </si>
  <si>
    <t>949221811</t>
  </si>
  <si>
    <t>Demontáž lešeňové podlahy s příčníky pro dílcová lešení v do 10 m</t>
  </si>
  <si>
    <t>48</t>
  </si>
  <si>
    <t>997013312</t>
  </si>
  <si>
    <t>Montáž a demontáž shozu suti v do 20 m</t>
  </si>
  <si>
    <t>112129883</t>
  </si>
  <si>
    <t>49</t>
  </si>
  <si>
    <t>997013322</t>
  </si>
  <si>
    <t>Příplatek k shozu suti v do 20 m za první a ZKD den použití</t>
  </si>
  <si>
    <t>161579518</t>
  </si>
  <si>
    <t>96</t>
  </si>
  <si>
    <t>Bourání konstrukcí</t>
  </si>
  <si>
    <t>50</t>
  </si>
  <si>
    <t>952901114</t>
  </si>
  <si>
    <t>Vyčištění budov bytové a občanské výstavby při výšce podlaží přes 4 m</t>
  </si>
  <si>
    <t>51</t>
  </si>
  <si>
    <t>16,5*7,0+18,0*16,0+15,0*18,0+32,0*10,0+6,5*8,0</t>
  </si>
  <si>
    <t>10,5*7,0*3</t>
  </si>
  <si>
    <t>580,7</t>
  </si>
  <si>
    <t>962032631</t>
  </si>
  <si>
    <t>Bourání zdiva komínového z cihel na MV nebo MVC</t>
  </si>
  <si>
    <t>52</t>
  </si>
  <si>
    <t>(0,5*0,5+0,75*0,5*2)*3,5</t>
  </si>
  <si>
    <t>(0,5*0,5*2)*3,50</t>
  </si>
  <si>
    <t>(0,5*0,5+0,75*0,5*2)*6,8</t>
  </si>
  <si>
    <t>963051313</t>
  </si>
  <si>
    <t>Bourání ŽB stropů žebrových s rovným podhledem</t>
  </si>
  <si>
    <t>53</t>
  </si>
  <si>
    <t>"pro nové schodiště do 4np"4,77*7,20*0,25</t>
  </si>
  <si>
    <t>965031131</t>
  </si>
  <si>
    <t>Bourání podlah z cihel kladených na plocho pl přes 1 m2</t>
  </si>
  <si>
    <t>54</t>
  </si>
  <si>
    <t>"pro nové schodiště do 4np"4,77*(5,87+1,315)</t>
  </si>
  <si>
    <t>965041341</t>
  </si>
  <si>
    <t>Bourání podkladů pod dlažby nebo mazanin škvárobetonových tl do 100 mm pl přes 4 m2</t>
  </si>
  <si>
    <t>55</t>
  </si>
  <si>
    <t>"pro nové schodiště do 4np"4,77*(5,87+1,315)*0,025</t>
  </si>
  <si>
    <t>965043341</t>
  </si>
  <si>
    <t>Bourání podkladů pod dlažby betonových s potěrem nebo teracem tl do 100 mm pl přes 4 m2</t>
  </si>
  <si>
    <t>56</t>
  </si>
  <si>
    <t>"401"6,6*(1,94+0,42)*0,05</t>
  </si>
  <si>
    <t>967031132</t>
  </si>
  <si>
    <t>Přisekání rovných ostění v cihelném zdivu na MV nebo MVC</t>
  </si>
  <si>
    <t>57</t>
  </si>
  <si>
    <t>"2np"0,66*2,30</t>
  </si>
  <si>
    <t>"4np-417,425"0,50*2,1*2+0,50*0,40*2</t>
  </si>
  <si>
    <t>"4np-418"2,1*0,15*2</t>
  </si>
  <si>
    <t>967031733</t>
  </si>
  <si>
    <t>Přisekání plošné zdiva z cihel pálených na MV nebo MVC tl do 150 mm</t>
  </si>
  <si>
    <t>58</t>
  </si>
  <si>
    <t>"418,422,421"0,45*3,0*6</t>
  </si>
  <si>
    <t>968062456</t>
  </si>
  <si>
    <t>Vybourání dřevěných dveřních zárubní pl přes 2 m2 pro znovupoužití</t>
  </si>
  <si>
    <t>59</t>
  </si>
  <si>
    <t>"2np"0,95*2,18</t>
  </si>
  <si>
    <t>968072455</t>
  </si>
  <si>
    <t>Vybourání kovových dveřních zárubní pl do 2 m2</t>
  </si>
  <si>
    <t>60</t>
  </si>
  <si>
    <t>"2np"(0,6*2+0,8)*1,97</t>
  </si>
  <si>
    <t>"4np- do 417, do 425"0,90*2,0+0,9*1,97</t>
  </si>
  <si>
    <t>971033561</t>
  </si>
  <si>
    <t>Vybourání otvorů ve zdivu cihelném pl do 1 m2 na MVC nebo MV tl do 600 mm</t>
  </si>
  <si>
    <t>61</t>
  </si>
  <si>
    <t>"4np-425dv"1,1*0,40*0,50</t>
  </si>
  <si>
    <t>971033631</t>
  </si>
  <si>
    <t>Vybourání otvorů ve zdivu cihelném pl do 4 m2 na MVC nebo MV tl do 150 mm</t>
  </si>
  <si>
    <t>62</t>
  </si>
  <si>
    <t>"v pož.zdi"1,2*2,1</t>
  </si>
  <si>
    <t>973031325</t>
  </si>
  <si>
    <t>Vysekání kapes ve zdivu cihelném na MV nebo MVC pl do 0,10 m2 hl do 300 mm</t>
  </si>
  <si>
    <t>63</t>
  </si>
  <si>
    <t>"4np-pro podlah nosníky"4+16+4+12</t>
  </si>
  <si>
    <t>973031824</t>
  </si>
  <si>
    <t>Vysekání kapes ve zdivu cihelném na MV nebo MVC pro zavázání zdí tl do 300 mm</t>
  </si>
  <si>
    <t>64</t>
  </si>
  <si>
    <t>"4np-424"1,3+5,0</t>
  </si>
  <si>
    <t>974031664</t>
  </si>
  <si>
    <t>Vysekání rýh ve zdivu cihelném pro vtahování nosníků hl do 150 mm v do 150 mm</t>
  </si>
  <si>
    <t>65</t>
  </si>
  <si>
    <t>"2np-211"1,5*5</t>
  </si>
  <si>
    <t>"4np-417, 425"1,7*4+1,3*4</t>
  </si>
  <si>
    <t>"4np-418"1,5</t>
  </si>
  <si>
    <t>975053141</t>
  </si>
  <si>
    <t>Víceřadové podchycení stropů pro osazení nosníků v do 3,5 m pro zatížení do 1500 kg/m2</t>
  </si>
  <si>
    <t>66</t>
  </si>
  <si>
    <t>"pro nové schodiště do 4np"(4,77+7,20)*2</t>
  </si>
  <si>
    <t>975074131</t>
  </si>
  <si>
    <t>Jednostranné podchycení střešních vazníků - vaznic v přes 3,5 m pro zatížení do 2500 kg/m</t>
  </si>
  <si>
    <t>67</t>
  </si>
  <si>
    <t>17,0+23,0*2+8,0*3+7,0+5,0</t>
  </si>
  <si>
    <t>975078131</t>
  </si>
  <si>
    <t>Příplatek k jednostrannému podchycení střešních vazníků do 2500 kg/m ZKD 1 m v výztuhy přes 3,5 m</t>
  </si>
  <si>
    <t>68</t>
  </si>
  <si>
    <t>97606111a</t>
  </si>
  <si>
    <t>Vybourání dřevěných konstrukcí - lávka, madla a zábradlí</t>
  </si>
  <si>
    <t>69</t>
  </si>
  <si>
    <t>"4np-lávka v půdním prostoru včetně madla, zábradlí"(42,5+12,0+16,0)</t>
  </si>
  <si>
    <t>976072221</t>
  </si>
  <si>
    <t>Vybourání kovových komínových dvířek pl do 0,3 m2 ze zdiva cihelného</t>
  </si>
  <si>
    <t>70</t>
  </si>
  <si>
    <t>978011191</t>
  </si>
  <si>
    <t>Otlučení vnitřních omítek MV nebo MVC stropů o rozsahu do 100 %</t>
  </si>
  <si>
    <t>71</t>
  </si>
  <si>
    <t>978013191</t>
  </si>
  <si>
    <t>Otlučení vnitřních omítek stěn MV nebo MVC stěn v rozsahu do 100 %</t>
  </si>
  <si>
    <t>72</t>
  </si>
  <si>
    <t>"408-415"3,1*1,60+3,8*3,6-(0,8*1,9)+2,0*(1,6+3,6)/2+3,25*3,6</t>
  </si>
  <si>
    <t>"417"(2,3+3,8)*3,3-(1,32*2,1)+2,86*(1,2+3,3)/2</t>
  </si>
  <si>
    <t>"423"9,165*4,15-(1,24*1,40*3)+9,10*3,10-0,9*1,97</t>
  </si>
  <si>
    <t>"427,428"(4,8*2,90-1,15*1,45*2)*2+((0,46+0,82)*2*2,90)*2</t>
  </si>
  <si>
    <t>997013111</t>
  </si>
  <si>
    <t>Vnitrostaveništní doprava suti a vybouraných hmot pro budovy v do 6 m s použitím mechanizace (použití shozu)</t>
  </si>
  <si>
    <t>889577125</t>
  </si>
  <si>
    <t>73</t>
  </si>
  <si>
    <t>997013511</t>
  </si>
  <si>
    <t>Odvoz suti a vybouraných hmot z meziskládky na skládku do 1 km s naložením a se složením</t>
  </si>
  <si>
    <t>-1799914807</t>
  </si>
  <si>
    <t>74</t>
  </si>
  <si>
    <t>997013509</t>
  </si>
  <si>
    <t>Příplatek k odvozu suti a vybouraných hmot na skládku ZKD 1 km přes 1 km</t>
  </si>
  <si>
    <t>-1095971232</t>
  </si>
  <si>
    <t>80,955*15 'Přepočtené koeficientem množství</t>
  </si>
  <si>
    <t>75</t>
  </si>
  <si>
    <t>997013803</t>
  </si>
  <si>
    <t>Poplatek za uložení stavebního odpadu (suť) na skládce (skládkovné)</t>
  </si>
  <si>
    <t>-616691920</t>
  </si>
  <si>
    <t>99</t>
  </si>
  <si>
    <t>Přesun hmot</t>
  </si>
  <si>
    <t>76</t>
  </si>
  <si>
    <t>998017003</t>
  </si>
  <si>
    <t>Přesun hmot s omezením mechanizace pro budovy v do 24 m</t>
  </si>
  <si>
    <t>80</t>
  </si>
  <si>
    <t>PSV</t>
  </si>
  <si>
    <t>Práce a dodávky PSV</t>
  </si>
  <si>
    <t>713</t>
  </si>
  <si>
    <t>Izolace tepelné</t>
  </si>
  <si>
    <t>77</t>
  </si>
  <si>
    <t>713111111</t>
  </si>
  <si>
    <t>Montáž izolace tepelné vrchem stropů volně kladenými rohožemi, pásy, dílci, deskami</t>
  </si>
  <si>
    <t>81</t>
  </si>
  <si>
    <t>"minerální tl.140mm"</t>
  </si>
  <si>
    <t>"S16+S14"5,62*(7,77+0,95)</t>
  </si>
  <si>
    <t>"S1-S3"(29,0*8,7-2,88*2,3)</t>
  </si>
  <si>
    <t>156,66+(18,48*14,673+18,48*0,635*2)+(15,57*5,6+1,1*0,635*2)</t>
  </si>
  <si>
    <t>"424"33,64</t>
  </si>
  <si>
    <t>Mezisoučet minerál 140mm</t>
  </si>
  <si>
    <t>"minerální tl.100mm"</t>
  </si>
  <si>
    <t>"S11- nad 424"45,56</t>
  </si>
  <si>
    <t>Mezisoučet minerál 100mm</t>
  </si>
  <si>
    <t>"polystyrén tl.50mm"</t>
  </si>
  <si>
    <t>Mezisoučet polyst 50mm</t>
  </si>
  <si>
    <t>78</t>
  </si>
  <si>
    <t>63150851a</t>
  </si>
  <si>
    <t>pás tepelně izolační minerální tl.140 mm</t>
  </si>
  <si>
    <t>82</t>
  </si>
  <si>
    <t>"izolace trámových stropů"868,198*1,02</t>
  </si>
  <si>
    <t>79</t>
  </si>
  <si>
    <t>63150849a</t>
  </si>
  <si>
    <t xml:space="preserve">pás tepelně izolační minerální tl.100 mm </t>
  </si>
  <si>
    <t>83</t>
  </si>
  <si>
    <t>45,56*1,02</t>
  </si>
  <si>
    <t>283759090</t>
  </si>
  <si>
    <t>deska z pěnového polystyrenu bílá 150S 1000 x 1000 x 50 mm</t>
  </si>
  <si>
    <t>84</t>
  </si>
  <si>
    <t>46,471*1,02</t>
  </si>
  <si>
    <t>713111121</t>
  </si>
  <si>
    <t>Montáž izolace tepelné spodem stropů s uchycením drátem rohoží, pásů, dílců, desek</t>
  </si>
  <si>
    <t>85</t>
  </si>
  <si>
    <t>"426-řez A-A-špice krovu"(15,5*2,5*1,0/2)/0,14</t>
  </si>
  <si>
    <t>631508510</t>
  </si>
  <si>
    <t xml:space="preserve">pás tepelně izolační - izolace podhledů  tl.140 mm </t>
  </si>
  <si>
    <t>86</t>
  </si>
  <si>
    <t>713131121</t>
  </si>
  <si>
    <t>Montáž izolace tepelné stěn přichycením dráty rohoží, pásů, dílců, desek</t>
  </si>
  <si>
    <t>87</t>
  </si>
  <si>
    <t>"426 svislá s izolací celkem 320mm-40=280mm"((15,549*2,54)*2+(0,42+0,54)*2,54+4,65*1,4)</t>
  </si>
  <si>
    <t>Mezisoučet 280</t>
  </si>
  <si>
    <t>"320mm-2*100mm=120mm"67,098</t>
  </si>
  <si>
    <t>Mezisoučet 120</t>
  </si>
  <si>
    <t>"426 kolem vazeb - izolace celkem 320mm-80mm=240mm"((3,27*2+0,38)*(2,54+4,8)/2)*2*2</t>
  </si>
  <si>
    <t>((4,2*2+0,38+3,27*2+0,38)*(2,54+4,8)/2)*2</t>
  </si>
  <si>
    <t>Mezisoučet 240</t>
  </si>
  <si>
    <t>"417-422 kolem pozednice s izolací celkem 240mm-40=200mm"((24,73*2+0,15*2*2+1,7)*0,85+4,0*1,25)</t>
  </si>
  <si>
    <t>"423 kolem pozednice s izolací celkem 240mm-40=200"((2,31+1,48+1,0)*0,85)</t>
  </si>
  <si>
    <t>"427,428 svislá -izolace celkem  240mm-40=200mm"((3,21+4,005)*0,69*2+(1,4+2,4)*2,54*2)</t>
  </si>
  <si>
    <t>Mezisoučet 200</t>
  </si>
  <si>
    <t>"408 až 416 s celk izolací 240mm-40mm=200mm"(1,71*5,62)</t>
  </si>
  <si>
    <t>631668450</t>
  </si>
  <si>
    <t>minerální izolace příčková  tl.140 mm</t>
  </si>
  <si>
    <t>88</t>
  </si>
  <si>
    <t>"426 svislá s izolací celkem 320mm-40=280mm"((15,549*2,54)*2+(0,42+0,54)*2,54+4,65*1,4)*1,02*2</t>
  </si>
  <si>
    <t>631668440</t>
  </si>
  <si>
    <t>minerální izolace příčková tl.120 mm</t>
  </si>
  <si>
    <t>89</t>
  </si>
  <si>
    <t>"320mm-2*100mm=120mm"67,098*1,02</t>
  </si>
  <si>
    <t>"426 kolem vazeb - izolace celkem 320mm-80mm=240mm"((3,27*2+0,38)*(2,54+4,8)/2)*2*2*1,02</t>
  </si>
  <si>
    <t>((4,2*2+0,38+3,27*2+0,38)*(2,54+4,8)/2)*2*1,02</t>
  </si>
  <si>
    <t>631668430</t>
  </si>
  <si>
    <t>minerální izolace příčková  tl.200 mm</t>
  </si>
  <si>
    <t>90</t>
  </si>
  <si>
    <t>"417-422 kolem pozednice s izolací celkem 240mm-40=200mm"((24,73*2+0,15*2*2+1,7)*0,85+4,0*1,25)*1,02</t>
  </si>
  <si>
    <t>"423 kolem pozednice s izolací celkem 240mm-40=200"((2,31+1,48+1,0)*0,85)*1,02</t>
  </si>
  <si>
    <t>"427,428 svislá -izolace celkem  240mm-40=200mm"((3,21+4,005)*0,69*2+(1,4+2,4)*2,54*2)*1,02</t>
  </si>
  <si>
    <t>"408 až 416 s celk izolací 240mm-40mm=200mm"(1,71*5,62)*1,02</t>
  </si>
  <si>
    <t>713191132</t>
  </si>
  <si>
    <t>Montáž izolace tepelné podlah, stropů vrchem nebo střech překrytí separační fólií z PE</t>
  </si>
  <si>
    <t>637195393</t>
  </si>
  <si>
    <t>"Podlahy"</t>
  </si>
  <si>
    <t>"S9"45,56</t>
  </si>
  <si>
    <t>"S14"(5,62*0,95)+(18,48*0,635*2+1,1*0,635*2)</t>
  </si>
  <si>
    <t>238472813</t>
  </si>
  <si>
    <t>"podkroví"</t>
  </si>
  <si>
    <t>"417až422 vodor"3,6*(24,73+0,15+4,0)</t>
  </si>
  <si>
    <t>"423 vodorov"10,0*5,1</t>
  </si>
  <si>
    <t>"427,428 vodor"49,74+49,86</t>
  </si>
  <si>
    <t>"426 vodor"15,549*2,1*1</t>
  </si>
  <si>
    <t>"408 až 416 vodor "5,0*5,62</t>
  </si>
  <si>
    <t>611553100</t>
  </si>
  <si>
    <t>fólie PE 0,2 mm šíře 2 m</t>
  </si>
  <si>
    <t>378573714</t>
  </si>
  <si>
    <t>(75,766+315,321)*1,15+0,25</t>
  </si>
  <si>
    <t>998713203</t>
  </si>
  <si>
    <t>Přesun hmot procentní pro izolace tepelné v objektech v do 24 m</t>
  </si>
  <si>
    <t>%</t>
  </si>
  <si>
    <t>-1725782091</t>
  </si>
  <si>
    <t>751</t>
  </si>
  <si>
    <t>Vzduchotechnika</t>
  </si>
  <si>
    <t>91</t>
  </si>
  <si>
    <t>751001R</t>
  </si>
  <si>
    <t>Větrací hlavice</t>
  </si>
  <si>
    <t>ks</t>
  </si>
  <si>
    <t>762</t>
  </si>
  <si>
    <t>Konstrukce tesařské</t>
  </si>
  <si>
    <t>92</t>
  </si>
  <si>
    <t>762212811</t>
  </si>
  <si>
    <t>Demontáž schodiště přímočarého nebo křivočarého š do 1,5 m bez podstupnic</t>
  </si>
  <si>
    <t>98</t>
  </si>
  <si>
    <t>93</t>
  </si>
  <si>
    <t>762331812</t>
  </si>
  <si>
    <t>Demontáž vázaných kcí krovů z hranolů průřezové plochy do 224 cm2</t>
  </si>
  <si>
    <t>"klešť"1,5*6</t>
  </si>
  <si>
    <t>"dtto 423"4,6*4+5,0*4+5,6*2+4,7*2+5,7*2</t>
  </si>
  <si>
    <t>"dtto 426"9,2*6+3,3*12</t>
  </si>
  <si>
    <t>762331813</t>
  </si>
  <si>
    <t>Demontáž vázaných kcí krovů z hranolů průřezové plochy do 288 cm2</t>
  </si>
  <si>
    <t>100</t>
  </si>
  <si>
    <t>"pásek"1,6*16</t>
  </si>
  <si>
    <t>"dtto 423"1,6*6</t>
  </si>
  <si>
    <t>"dtto 426"1,6*16</t>
  </si>
  <si>
    <t>95</t>
  </si>
  <si>
    <t>762331814</t>
  </si>
  <si>
    <t>Demontáž vázaných kcí krovů z hranolů průřezové plochy do 450 cm2</t>
  </si>
  <si>
    <t>101</t>
  </si>
  <si>
    <t>"sloup-423"6,5*2+5,2*5+2,5*1+0,8*1</t>
  </si>
  <si>
    <t>"dtto-426"5,2*6</t>
  </si>
  <si>
    <t>762331815</t>
  </si>
  <si>
    <t>Demontáž vázaných kcí krovů z hranolů průřezové plochy přes 450 cm2</t>
  </si>
  <si>
    <t>102</t>
  </si>
  <si>
    <t>"vazné tr"10,25*2+7,7*2</t>
  </si>
  <si>
    <t>97</t>
  </si>
  <si>
    <t>762332132</t>
  </si>
  <si>
    <t>Montáž vázaných kcí krovů pravidelných z hraněného řeziva průřezové plochy do 224 cm2</t>
  </si>
  <si>
    <t>103</t>
  </si>
  <si>
    <t>"60/200 doplnění kleštin 4np 408-415"5,8*11</t>
  </si>
  <si>
    <t>"60/240 dtto 4np 417-422"4,5*60</t>
  </si>
  <si>
    <t>"60/240 - 427,428"6,0*27</t>
  </si>
  <si>
    <t>"60/240 - 423"7,5*34</t>
  </si>
  <si>
    <t>605121210a</t>
  </si>
  <si>
    <t xml:space="preserve">řezivo jehličnaté hranol jakost I-II </t>
  </si>
  <si>
    <t>104</t>
  </si>
  <si>
    <t>"60/200"63,8*0,06*0,20*1,1</t>
  </si>
  <si>
    <t>"60/240"687*0,06*0,24*1,1</t>
  </si>
  <si>
    <t>762341913</t>
  </si>
  <si>
    <t>Vyřezání části laťování střech průřezu latí do 25 cm2 plochy jednotlivě do 4 m2</t>
  </si>
  <si>
    <t>105</t>
  </si>
  <si>
    <t>"pro střešní okna"0,78*1,60*29+0,7*4*1</t>
  </si>
  <si>
    <t>762341932</t>
  </si>
  <si>
    <t>Vyřezání části bednění střech z prken tl do 32 mm plochy jednotlivě do 4 m2</t>
  </si>
  <si>
    <t>106</t>
  </si>
  <si>
    <t>"pro střešní okna"(0,78+1,60)*2*29+0,7*0,7</t>
  </si>
  <si>
    <t>762343911</t>
  </si>
  <si>
    <t>Zabednění otvorů ve střeše prkny tl do 32mm plochy jednotlivě do 1 m2</t>
  </si>
  <si>
    <t>107</t>
  </si>
  <si>
    <t>762395000</t>
  </si>
  <si>
    <t>Spojovací prostředky pro montáž krovu, bednění, laťování, světlíky, klíny</t>
  </si>
  <si>
    <t>108</t>
  </si>
  <si>
    <t>762511266</t>
  </si>
  <si>
    <t>Podlahové kce podkladové z desek OSB tl 22 mm nebroušených na pero a drážku šroubovaných</t>
  </si>
  <si>
    <t>109</t>
  </si>
  <si>
    <t>"podlahy"</t>
  </si>
  <si>
    <t>"424"33,64*2</t>
  </si>
  <si>
    <t>"S1,S3  417-422"(26,47+75,98+36,27+36,17+9,58+29,22)*2</t>
  </si>
  <si>
    <t>"dtto 425,427,428"(45,56+49,74+49,86)*2</t>
  </si>
  <si>
    <t>"S2 423,426"(156,22+198,51)*2</t>
  </si>
  <si>
    <t>"S14-půdy vedle m.č.426"(15,545+0,42+0,38)*(0,635*2+0,310*2)*2</t>
  </si>
  <si>
    <t>Mezisoučet podlahy</t>
  </si>
  <si>
    <t xml:space="preserve">"S11-strop nad m.č.425"45,56 </t>
  </si>
  <si>
    <t>"rovné podhledy SDK"</t>
  </si>
  <si>
    <t>"S4"4,0*32,5+8,0*15,0</t>
  </si>
  <si>
    <t>"S7- 427,428"49,74+49,76</t>
  </si>
  <si>
    <t>"S17"5,62*5,0</t>
  </si>
  <si>
    <t>Mezisoučet podhledy</t>
  </si>
  <si>
    <t>762526130</t>
  </si>
  <si>
    <t>Položení polštáře pod podlahy při osové vzdálenosti 100 cm</t>
  </si>
  <si>
    <t>110</t>
  </si>
  <si>
    <t>605120010</t>
  </si>
  <si>
    <t>řezivo jehličnaté hranol jakost I do 120 cm2</t>
  </si>
  <si>
    <t>111</t>
  </si>
  <si>
    <t>"100/100"7,0*9*0,10*0,10*1,08</t>
  </si>
  <si>
    <t>762595001</t>
  </si>
  <si>
    <t>Spojovací prostředky pro položení dřevěných podlah a zakrytí kanálů</t>
  </si>
  <si>
    <t>112</t>
  </si>
  <si>
    <t>762822120</t>
  </si>
  <si>
    <t>Montáž stropního trámu z hraněného řeziva průřezové plochy do 288 cm2 s výměnami</t>
  </si>
  <si>
    <t>113</t>
  </si>
  <si>
    <t>"160/160mm"1,55*5+8,1*1</t>
  </si>
  <si>
    <t>(3,73+3,72*2+3,71+1,925+2,085+3,76)*10</t>
  </si>
  <si>
    <t>(2,913*3)*10+2,73*15</t>
  </si>
  <si>
    <t>0,95*9+(3,655+3,708*3)*16</t>
  </si>
  <si>
    <t>2,994*16+1,3*2</t>
  </si>
  <si>
    <t>(3,145+4,195)*5*2</t>
  </si>
  <si>
    <t>"160/160-424"(0,80+3,1+1,9)*6</t>
  </si>
  <si>
    <t>605121210</t>
  </si>
  <si>
    <t>řezivo jehličnaté hranol jakost I-II délka 4 - 5 m</t>
  </si>
  <si>
    <t>114</t>
  </si>
  <si>
    <t>774,408*0,16*0,16*0,08</t>
  </si>
  <si>
    <t>762895000</t>
  </si>
  <si>
    <t>Spojovací prostředky pro montáž stropnic</t>
  </si>
  <si>
    <t>115</t>
  </si>
  <si>
    <t>998762203</t>
  </si>
  <si>
    <t>Přesun hmot procentní pro kce tesařské v objektech v do 24 m</t>
  </si>
  <si>
    <t>116</t>
  </si>
  <si>
    <t>763</t>
  </si>
  <si>
    <t>Konstrukce suché výstavby</t>
  </si>
  <si>
    <t>763111314</t>
  </si>
  <si>
    <t>SDK příčka tl 100 mm profil CW+UW 75 desky 1xA 12,5 TI 60 mm EI 30 Rw 47 DB</t>
  </si>
  <si>
    <t>117</t>
  </si>
  <si>
    <t>"211, 211a"(2,9+2,06)*3,94-0,8*1,97*2</t>
  </si>
  <si>
    <t>763111343</t>
  </si>
  <si>
    <t>SDK příčka tl 100 mm profil CW+UW 75 desky 1xH2DF 12,5 TI 60 mm EI 45 Rw 45 dB</t>
  </si>
  <si>
    <t>118</t>
  </si>
  <si>
    <t>"409"(2,6+1,265)*3,0</t>
  </si>
  <si>
    <t>763111348</t>
  </si>
  <si>
    <t>SDK příčka tl 150 mm profil CW+UW 100 desky 1xH2DF 12,5 TI 40 mm 40 kg/m3 EI 45 Rw 47 dB</t>
  </si>
  <si>
    <t>119</t>
  </si>
  <si>
    <t>"408-415"5,62*3,0-0,8*1,97*3</t>
  </si>
  <si>
    <t>3,1*3,0+1,5*(1,57+3,0)/2</t>
  </si>
  <si>
    <t>763111353</t>
  </si>
  <si>
    <t>SDK příčka tl 130 mm profil CW+UW 100 desky 1xDF 15 TI 80 mm EI 45 Rw 48 dB</t>
  </si>
  <si>
    <t>120</t>
  </si>
  <si>
    <t>"417-422"24,73*2,8-(0,90*1,97*3+0,8*1,97)+3,9*2,8-(0,90*1,97)+2,52*2,8*2</t>
  </si>
  <si>
    <t>"423/418"3,9*2,8+3,9*(4,51-2,8)/2-0,9*1,97</t>
  </si>
  <si>
    <t>"423"0,90*4,80</t>
  </si>
  <si>
    <t>"427,428"3,0*2,80</t>
  </si>
  <si>
    <t>763111717</t>
  </si>
  <si>
    <t>SDK příčka základní penetrační nátěr</t>
  </si>
  <si>
    <t>121</t>
  </si>
  <si>
    <t>"210, 211, 211a"16,39</t>
  </si>
  <si>
    <t>11,59+24,86+110,81+67,098</t>
  </si>
  <si>
    <t>763111811</t>
  </si>
  <si>
    <t>Demontáž SDK příčky s jednoduchou ocelovou nosnou konstrukcí opláštění jednoduché</t>
  </si>
  <si>
    <t>122</t>
  </si>
  <si>
    <t>"211, 211a"(2,9+1,4)*3,94-(0,8+0,6)*1,97</t>
  </si>
  <si>
    <t>763112328</t>
  </si>
  <si>
    <t>SDK příčka mezibytová tl 255 mm zdvojený profil CW+UW 100 desky 2xDF 12,5 TI 100+100 mm EI90 Rw 65dB</t>
  </si>
  <si>
    <t>123</t>
  </si>
  <si>
    <t>"423/426"2,10*6,3+(6,4-2,10)*4,80+(6,4-2,10)*(6,3-4,80)/2-(1,8*1,97)</t>
  </si>
  <si>
    <t>"426/427+428"2,10*6,3+(6,4-2,10)*4,80+(6,4-2,10)*(6,3-4,80)/2-(0,9*1,97*2)</t>
  </si>
  <si>
    <t>763121441</t>
  </si>
  <si>
    <t>SDK stěna předsazená tl 65 mm profil CW+UW 50 deska 1xDF 15 TI 40 mm 50 kg/m3 EI 30</t>
  </si>
  <si>
    <t>124</t>
  </si>
  <si>
    <t>"417-422-kolem vazeb s izolací"((2,145*2+0,38)*(2,8+0,85)/2)*(4+7)</t>
  </si>
  <si>
    <t>(2,145+0,35)*(3,2+1,24)/2</t>
  </si>
  <si>
    <t>"426 kolem vazeb - izolace celkem 320mm"((3,27*2+0,38)*(2,54+4,8)/2)*2</t>
  </si>
  <si>
    <t>(4,2*2+0,38+3,27*2+0,38)*(2,54+4,8)/2</t>
  </si>
  <si>
    <t>763121443</t>
  </si>
  <si>
    <t>SDK stěna předsazená tl 115 mm profil CW+UW 100 deska 1xDF 15 TI 40 mm 50 kg/m3 EI 30</t>
  </si>
  <si>
    <t>125</t>
  </si>
  <si>
    <t>"417-422 kolem pozednice s izolací celkem 240mm"(24,73*2+0,15*2*2+1,7)*0,85+4,0*1,25</t>
  </si>
  <si>
    <t>"423 kolem pozednice s izolací celkem 240mm"(2,31+1,48+1,0)*0,85</t>
  </si>
  <si>
    <t>"427,428 svislá -izolace celkem  240mm"(3,21+4,005)*0,69*2+(1,4+2,4)*2,54*2</t>
  </si>
  <si>
    <t>"426 svislá s izolací celkem 320mm"(15,549*2,54)*2+(0,42+0,54)*2,54+4,65*1,4</t>
  </si>
  <si>
    <t>763121447</t>
  </si>
  <si>
    <t>SDK stěna předsazená tl 115 mm profil CW+UW 100 deska 1xH2DF 15 TI 40 mm 50 kg/m3 EI 30</t>
  </si>
  <si>
    <t>126</t>
  </si>
  <si>
    <t>"408 až 416 s celk izolací 240mm"1,71*5,62</t>
  </si>
  <si>
    <t>763121714</t>
  </si>
  <si>
    <t>SDK stěna předsazená základní penetrační nátěr</t>
  </si>
  <si>
    <t>127</t>
  </si>
  <si>
    <t>207,701+170,266+9,61</t>
  </si>
  <si>
    <t>763131532</t>
  </si>
  <si>
    <t>SDK podhled deska 1xDF 15 bez TI jednovrstvá spodní kce profil CD+UD</t>
  </si>
  <si>
    <t>128</t>
  </si>
  <si>
    <t>"S15- chodby 1np"52,93+14,74+59,18+27,58+1,96*7,18+1,95*7,15+1,97*0,85+1,75*0,66*4</t>
  </si>
  <si>
    <t>"dtto-2np"67,45+63,20+27,86+1,97*7,22+1,96*7,17+1,60*0,66+1,81*(0,65+0,64)+1,73*0,65</t>
  </si>
  <si>
    <t>"dtto-3np"72,08+67,83+28,75+1,897*7,235+1,97*7,2+1,74*(0,50+0,64*2+0,57)</t>
  </si>
  <si>
    <t>"kazety dle ZP" -290,0</t>
  </si>
  <si>
    <t>763135101</t>
  </si>
  <si>
    <t>Montáž SDK kazetového podhledu z kazet 600x600 mm na zavěšenou viditelnou nosnou konstrukci</t>
  </si>
  <si>
    <t>-581732141</t>
  </si>
  <si>
    <t>"výměra dle ZP" 290,0</t>
  </si>
  <si>
    <t>590305892</t>
  </si>
  <si>
    <t>Podhled z  kazet 600 x 600 mm -  minerální vlákno</t>
  </si>
  <si>
    <t>744434276</t>
  </si>
  <si>
    <t>290,00*1,05</t>
  </si>
  <si>
    <t>763131712</t>
  </si>
  <si>
    <t>SDK podhled napojení na jiný druh podhledu</t>
  </si>
  <si>
    <t>512407540</t>
  </si>
  <si>
    <t>"výměra dle ZP" 560,0</t>
  </si>
  <si>
    <t>763131714</t>
  </si>
  <si>
    <t>SDK podhled + podkroví základní penetrační nátěr</t>
  </si>
  <si>
    <t>129</t>
  </si>
  <si>
    <t>"podhled"580,70</t>
  </si>
  <si>
    <t>"podkroví"844,827+28,662</t>
  </si>
  <si>
    <t>"obklady" 18,21*0,80+32,67*1,20+32,6*1,57+14,0*1,6+5,6*1,7</t>
  </si>
  <si>
    <t>763131751</t>
  </si>
  <si>
    <t>Montáž parotěsné zábrany do SDK podhledu</t>
  </si>
  <si>
    <t>130</t>
  </si>
  <si>
    <t>844,827+28,662</t>
  </si>
  <si>
    <t>67,098</t>
  </si>
  <si>
    <t>2832927-R</t>
  </si>
  <si>
    <t>folie nehořlavá parotěsná  140 g/m2</t>
  </si>
  <si>
    <t>131</t>
  </si>
  <si>
    <t>763161723</t>
  </si>
  <si>
    <t>SDK podkroví deska 1xDF 15 TI 200 mm 40 kg/m3 dvouvrstvá spodní kce profil CD+UD REI 45</t>
  </si>
  <si>
    <t>132</t>
  </si>
  <si>
    <t>"celková izolace tl.240mm - dopočet tl 40mm -viz příplatek"</t>
  </si>
  <si>
    <t>"šikm"3,1*(24,73*2+0,15*2+1,70+4,0)</t>
  </si>
  <si>
    <t>"šikm"(2,31*5,4+1,46*5,4)+6,2*(15,0+5,0)</t>
  </si>
  <si>
    <t>"šikm"(3,21+4,005)*2*2,5</t>
  </si>
  <si>
    <t>"celková izolace tl.320mm - dopočet tl 120mm -viz příplatek"</t>
  </si>
  <si>
    <t>"šikm"15,549*6,6*2</t>
  </si>
  <si>
    <t>763161742</t>
  </si>
  <si>
    <t>SDK podkroví deska 1xH2DF 15 mm TI 200 mm dvouvrstvá spodní kce profil CD+UD</t>
  </si>
  <si>
    <t>-950320802</t>
  </si>
  <si>
    <t>"celková izolace 240mm-dopočet izolace 40mm- viz příplatek</t>
  </si>
  <si>
    <t>"408 až 416 "3,1*5,62+2,0*5,62</t>
  </si>
  <si>
    <t>763161791</t>
  </si>
  <si>
    <t>Příplatek k cenám podkroví za dalších 10 mm tepelné izolace</t>
  </si>
  <si>
    <t>134</t>
  </si>
  <si>
    <t>"podkroví dopočet 40mm "(606,927+28,662)*4</t>
  </si>
  <si>
    <t>"podkroví dopočet 120mm"237,90*12</t>
  </si>
  <si>
    <t>763164146</t>
  </si>
  <si>
    <t>SDK obklad dřevěných kcí tvaru L š do 0,8 m desky 1xH2DF 15</t>
  </si>
  <si>
    <t>135</t>
  </si>
  <si>
    <t>"408-415"1,57</t>
  </si>
  <si>
    <t>"417-422 klešť"3,9*2+2,67*2</t>
  </si>
  <si>
    <t>"417 vazný tr"3,5</t>
  </si>
  <si>
    <t>133</t>
  </si>
  <si>
    <t>763164236</t>
  </si>
  <si>
    <t>SDK obklad dřevěných kcí tvaru U š do 1,2 m desky 1xDF 15</t>
  </si>
  <si>
    <t>136</t>
  </si>
  <si>
    <t>"408-415"1,57+3,0*2</t>
  </si>
  <si>
    <t>"417-422 -klešť"4,7*3+1,2*2</t>
  </si>
  <si>
    <t>"427-428 vaznice"8,6</t>
  </si>
  <si>
    <t>763164256</t>
  </si>
  <si>
    <t>SDK obklad dřevěných kcí tvaru U š přes 1,2 m desky 1xDF 15</t>
  </si>
  <si>
    <t>137</t>
  </si>
  <si>
    <t>"417-422 pásky"1,60*13</t>
  </si>
  <si>
    <t>"427-428 sloup u zdi"2,8*2</t>
  </si>
  <si>
    <t>"427-428 klešť"3,1*2</t>
  </si>
  <si>
    <t>763164336</t>
  </si>
  <si>
    <t>SDK obklad dřevěných kcí uzavřeného tvaru š do 1,6 m desky 1xDF 15</t>
  </si>
  <si>
    <t>138</t>
  </si>
  <si>
    <t>"419-422 sloupek"2,8*3</t>
  </si>
  <si>
    <t>"427-428 sloup"2,8*2</t>
  </si>
  <si>
    <t>763164356</t>
  </si>
  <si>
    <t>SDK obklad dřevěných kcí uzavřeného tvaru š přes 1,6 m desky 1xDF 15</t>
  </si>
  <si>
    <t>139</t>
  </si>
  <si>
    <t>"427-428 sloupek"2,8*2</t>
  </si>
  <si>
    <t>763182411</t>
  </si>
  <si>
    <t>SDK opláštění obvodu střešního okna z desek a UA profilů hloubky do 0,5 m</t>
  </si>
  <si>
    <t>140</t>
  </si>
  <si>
    <t>(0,74+1,60)*2*29</t>
  </si>
  <si>
    <t>763431021R</t>
  </si>
  <si>
    <t>Montáž minerálního podhledu s nevyjímatelnými panely vel. do 0,36m2 na skrytý rošt</t>
  </si>
  <si>
    <t>141</t>
  </si>
  <si>
    <t>"426"15,545*(2,54*2+6,6*2+2,1)</t>
  </si>
  <si>
    <t>(12,77*2,54+12,77*(6,3-2,54)/2+2,1*(6,3-2,54))*2</t>
  </si>
  <si>
    <t>-(0,9*1,97*2+1,8*1,97)</t>
  </si>
  <si>
    <t>59036R</t>
  </si>
  <si>
    <t>Akustický obklad  - panely tl.50 mm s hladkým povrchem černé barvy.( Úroveň hladiny hluku NC-25(LpAeq = 30db)).</t>
  </si>
  <si>
    <t>142</t>
  </si>
  <si>
    <t>998763403</t>
  </si>
  <si>
    <t>Přesun hmot procentní pro sádrokartonové konstrukce v objektech v do 24 m</t>
  </si>
  <si>
    <t>143</t>
  </si>
  <si>
    <t>764</t>
  </si>
  <si>
    <t>Konstrukce klempířské</t>
  </si>
  <si>
    <t>7642675R</t>
  </si>
  <si>
    <t>Oplechování TiZn výlezov.okna do 6 m2 sklon do 45°</t>
  </si>
  <si>
    <t>144</t>
  </si>
  <si>
    <t>0,70*2*0,8+1,5*2*0,8</t>
  </si>
  <si>
    <t>7643618R</t>
  </si>
  <si>
    <t>Demontáž poklopu, střeš výlez  oken,  krytina vlnitá, do 45°</t>
  </si>
  <si>
    <t>145</t>
  </si>
  <si>
    <t>765</t>
  </si>
  <si>
    <t>Konstrukce pokrývačské</t>
  </si>
  <si>
    <t>765311R1</t>
  </si>
  <si>
    <t>Doplnění krytiny na sucho po dtž stáv střeš výlezů</t>
  </si>
  <si>
    <t>146</t>
  </si>
  <si>
    <t>76533151R</t>
  </si>
  <si>
    <t>Krytina betonová střešní okna výstupní</t>
  </si>
  <si>
    <t>147</t>
  </si>
  <si>
    <t>76533281R</t>
  </si>
  <si>
    <t>Demontáž krytiny betonové z tašek drážkových do suti</t>
  </si>
  <si>
    <t>148</t>
  </si>
  <si>
    <t>"pro střešní okna"0,78*1,60*29+0,70*0,70</t>
  </si>
  <si>
    <t>998765203</t>
  </si>
  <si>
    <t>Přesun hmot procentní pro krytiny tvrdé v objektech v do 24 m</t>
  </si>
  <si>
    <t>149</t>
  </si>
  <si>
    <t>766</t>
  </si>
  <si>
    <t>Konstrukce truhlářské</t>
  </si>
  <si>
    <t>76612430R</t>
  </si>
  <si>
    <t>Montáž a dodávka stěn záchodových vč dveřních křídel</t>
  </si>
  <si>
    <t>150</t>
  </si>
  <si>
    <t>"409-415"(2,135+1,5)+1,97+1,63</t>
  </si>
  <si>
    <t>766221225R</t>
  </si>
  <si>
    <t>Montáž + dodávka celodřevěného schodiště přímého bez podstupnic</t>
  </si>
  <si>
    <t>151</t>
  </si>
  <si>
    <t>"4np-424"1</t>
  </si>
  <si>
    <t>766231113</t>
  </si>
  <si>
    <t>Montáž sklápěcích půdních schodů</t>
  </si>
  <si>
    <t>152</t>
  </si>
  <si>
    <t>"408,418,427"4</t>
  </si>
  <si>
    <t>61233172-a</t>
  </si>
  <si>
    <t>schody stahovací-plech s vnitřní protipožární,protihlukovou a zateplovací vložkou - 70(140)x50(100) cm</t>
  </si>
  <si>
    <t>153</t>
  </si>
  <si>
    <t>766492100</t>
  </si>
  <si>
    <t>Montáž obložení ostění dveří</t>
  </si>
  <si>
    <t>154</t>
  </si>
  <si>
    <t>"2np použije se stávající demontované deštění dveří " (0,95+2,18*2)*(0,66+0,10*2)</t>
  </si>
  <si>
    <t>766660132</t>
  </si>
  <si>
    <t>Montáž dveřních křídel otvíravých 1křídlových š přes 0,8 m masivní dřevo do dřevěné rámové zárubně</t>
  </si>
  <si>
    <t>155</t>
  </si>
  <si>
    <t>"2np demontované dveře"1</t>
  </si>
  <si>
    <t>766660171</t>
  </si>
  <si>
    <t>Montáž dveřních křídel otvíravých 1křídlových š do 0,8 m do obložkové zárubně</t>
  </si>
  <si>
    <t>156</t>
  </si>
  <si>
    <t>611617210</t>
  </si>
  <si>
    <t xml:space="preserve">dveře vnitřní hladké plné 1křídlové 80x197 cm </t>
  </si>
  <si>
    <t>157</t>
  </si>
  <si>
    <t>549141200</t>
  </si>
  <si>
    <t>štítky, zámek s vložkou, klika-klika</t>
  </si>
  <si>
    <t>158</t>
  </si>
  <si>
    <t>766660172</t>
  </si>
  <si>
    <t>Montáž dveřních křídel otvíravých 1křídlových š přes 0,8 m do obložkové zárubně</t>
  </si>
  <si>
    <t>159</t>
  </si>
  <si>
    <t>611602220</t>
  </si>
  <si>
    <t xml:space="preserve">dveře dřevěné vnitřní hladké plné 1křídlové 90x197 </t>
  </si>
  <si>
    <t>160</t>
  </si>
  <si>
    <t>766660182</t>
  </si>
  <si>
    <t>Montáž dveřních křídel otvíravých 1křídlových š přes 0,8 m požárních do obložkové zárubně</t>
  </si>
  <si>
    <t>161</t>
  </si>
  <si>
    <t>611656110</t>
  </si>
  <si>
    <t>dveře vnitřní požárně odolné, odolnost EI (EW) 30 D3, 1křídlové 90 x 197 cm</t>
  </si>
  <si>
    <t>162</t>
  </si>
  <si>
    <t>766660183</t>
  </si>
  <si>
    <t>Montáž dveřních křídel otvíravých 2křídlových požárních do obložkové zárubně</t>
  </si>
  <si>
    <t>163</t>
  </si>
  <si>
    <t>61165615R</t>
  </si>
  <si>
    <t>dveře vnitřní požárně odolné,odolnost EI (EW) 30 D3, 2křídlové 180 x 197 cm</t>
  </si>
  <si>
    <t>164</t>
  </si>
  <si>
    <t>766671026</t>
  </si>
  <si>
    <t>Montáž střešního okna do krytiny tvarované 78 x 160 cm</t>
  </si>
  <si>
    <t>165</t>
  </si>
  <si>
    <t>611240070</t>
  </si>
  <si>
    <t>okno střešní 78 x 160 cm</t>
  </si>
  <si>
    <t>166</t>
  </si>
  <si>
    <t>611241550</t>
  </si>
  <si>
    <t>lemování oken  78 x 160</t>
  </si>
  <si>
    <t>167</t>
  </si>
  <si>
    <t>611242050</t>
  </si>
  <si>
    <t>zateplovací sada  78 x 160 cm</t>
  </si>
  <si>
    <t>168</t>
  </si>
  <si>
    <t>611242350</t>
  </si>
  <si>
    <t>manžeta z parotěsné fólie  78 x 160 cm</t>
  </si>
  <si>
    <t>169</t>
  </si>
  <si>
    <t>766680812R1</t>
  </si>
  <si>
    <t>Demontáž dveřních obložkových dřevěných zárubní plochy přes 2 m2 k opětovnému použití</t>
  </si>
  <si>
    <t>170</t>
  </si>
  <si>
    <t>(0,8+0,6*2)*1,97</t>
  </si>
  <si>
    <t>766680812R2</t>
  </si>
  <si>
    <t>Demontáž dveřních dřevěných zárubní včetně obložek ostění k opětovnému použití</t>
  </si>
  <si>
    <t>171</t>
  </si>
  <si>
    <t>(0,95+2,18*2)*(0,66+0,10*2)</t>
  </si>
  <si>
    <t>766681115</t>
  </si>
  <si>
    <t>Montáž zárubní rámových pro dveře jednokřídlové šířky přes 900 mm</t>
  </si>
  <si>
    <t>172</t>
  </si>
  <si>
    <t>"2np - použije se vybouraná zárubeň"1</t>
  </si>
  <si>
    <t>766682111</t>
  </si>
  <si>
    <t>Montáž zárubní obložkových pro dveře jednokřídlové tl stěny do 170 mm</t>
  </si>
  <si>
    <t>173</t>
  </si>
  <si>
    <t>"2np, 4np"2+4+3</t>
  </si>
  <si>
    <t>611822620</t>
  </si>
  <si>
    <t>zárubeň obložková pro dveře 1křídlové 60,70,80,90x197 cm, tl. 8 - 17 cm fólie dub,buk a bílá</t>
  </si>
  <si>
    <t>174</t>
  </si>
  <si>
    <t>766682211</t>
  </si>
  <si>
    <t>Montáž zárubní obložkových protipožárních pro dveře jednokřídlové tl stěny do 170 mm</t>
  </si>
  <si>
    <t>175</t>
  </si>
  <si>
    <t>"4np"3+2</t>
  </si>
  <si>
    <t>611822630</t>
  </si>
  <si>
    <t>zárubeň obložková protipožární pro dveře 1křídl. 60,70,80,90x197 cm, tl. 8-17 cm fólie dub,buk,bílá</t>
  </si>
  <si>
    <t>176</t>
  </si>
  <si>
    <t>766682212</t>
  </si>
  <si>
    <t>Montáž zárubní obložkových protipožárních pro dveře jednokřídlové tl stěny do 350 mm</t>
  </si>
  <si>
    <t>177</t>
  </si>
  <si>
    <t>"4np -tl stě 250mm"1</t>
  </si>
  <si>
    <t>611822690</t>
  </si>
  <si>
    <t>zárubeň obložková protipožár. pro dveře 1křídl. 60,70,80,90x197 cm, tl. 19-35 cm fólie dub,buk,bílá</t>
  </si>
  <si>
    <t>178</t>
  </si>
  <si>
    <t>766682221</t>
  </si>
  <si>
    <t>Montáž zárubní obložkových protipožárních pro dveře dvoukřídlové tl stěny do 170 mm</t>
  </si>
  <si>
    <t>179</t>
  </si>
  <si>
    <t>"pro 5/T"1</t>
  </si>
  <si>
    <t>611822790</t>
  </si>
  <si>
    <t>zárubeň obložková protipožár. pro dveře 2křídl. 180x197 cm, tl. 8-17 cm fólie dub,buk,bílá,černá</t>
  </si>
  <si>
    <t>180</t>
  </si>
  <si>
    <t>766691914</t>
  </si>
  <si>
    <t>Vyvěšení nebo zavěšení dřevěných křídel dveří pl do 2 m2</t>
  </si>
  <si>
    <t>181</t>
  </si>
  <si>
    <t>766691915</t>
  </si>
  <si>
    <t>Vyvěšení nebo zavěšení dřevěných křídel dveří pl přes 2 m2</t>
  </si>
  <si>
    <t>182</t>
  </si>
  <si>
    <t>766695212</t>
  </si>
  <si>
    <t>Montáž truhlářských prahů dveří 1křídlových šířky do 10 cm</t>
  </si>
  <si>
    <t>183</t>
  </si>
  <si>
    <t>"2np"2</t>
  </si>
  <si>
    <t>611871560</t>
  </si>
  <si>
    <t>prah dveřní dřevěný dubový tl 2 cm dl.82 cm š 10 cm</t>
  </si>
  <si>
    <t>184</t>
  </si>
  <si>
    <t>766695213</t>
  </si>
  <si>
    <t>Montáž truhlářských prahů dveří 1křídlových šířky přes 10 cm</t>
  </si>
  <si>
    <t>185</t>
  </si>
  <si>
    <t>"4np"4+3+4+2</t>
  </si>
  <si>
    <t>611871610</t>
  </si>
  <si>
    <t>prah dveřní dřevěný dubový tl 2 cm dl.82 cm š 15 cm</t>
  </si>
  <si>
    <t>186</t>
  </si>
  <si>
    <t>"4np-1/T"4</t>
  </si>
  <si>
    <t>611871810</t>
  </si>
  <si>
    <t>prah dveřní dřevěný dubový tl 2 cm dl.92 cm š 15 cm</t>
  </si>
  <si>
    <t>187</t>
  </si>
  <si>
    <t>"4np-2/T, 3/T, 4/T"3+3+2</t>
  </si>
  <si>
    <t>6118718a</t>
  </si>
  <si>
    <t>prah dveřní dřevěný dubový tl 2 cm dl.92 cm š 25 cm</t>
  </si>
  <si>
    <t>188</t>
  </si>
  <si>
    <t>766695233</t>
  </si>
  <si>
    <t>Montáž truhlářských prahů dveří 2křídlových šířky přes 10 cm</t>
  </si>
  <si>
    <t>189</t>
  </si>
  <si>
    <t>"4np"1</t>
  </si>
  <si>
    <t>611872610</t>
  </si>
  <si>
    <t>prah dveřní dřevěný dubový tl 2 cm dl.180 cm š 15 cm</t>
  </si>
  <si>
    <t>190</t>
  </si>
  <si>
    <t>766-R</t>
  </si>
  <si>
    <t>Dřevěná rampa pro vozíčkáře bez zábradlí</t>
  </si>
  <si>
    <t>191</t>
  </si>
  <si>
    <t>998766203</t>
  </si>
  <si>
    <t>Přesun hmot procentní pro konstrukce truhlářské v objektech v do 24 m</t>
  </si>
  <si>
    <t>192</t>
  </si>
  <si>
    <t>767</t>
  </si>
  <si>
    <t>Konstrukce zámečnické</t>
  </si>
  <si>
    <t>767162-R</t>
  </si>
  <si>
    <t>Zábradlí  z profilové oceli obloukové - k dřevěné rampě pro vozíčkáře</t>
  </si>
  <si>
    <t>193</t>
  </si>
  <si>
    <t>76721-R1</t>
  </si>
  <si>
    <t xml:space="preserve">Vnitřní ocel schodiště včetně zábradlí - montáž+dodávka </t>
  </si>
  <si>
    <t>kg</t>
  </si>
  <si>
    <t>194</t>
  </si>
  <si>
    <t>"425"231,0</t>
  </si>
  <si>
    <t>76721-R2</t>
  </si>
  <si>
    <t>Vnitřní skleněné schodiště s nosnou kci z oc.profilů, skleněná podesta, skleněné zábradlí</t>
  </si>
  <si>
    <t>195</t>
  </si>
  <si>
    <t>76721-R3</t>
  </si>
  <si>
    <t xml:space="preserve">Skleněné zábradlí oken </t>
  </si>
  <si>
    <t>196</t>
  </si>
  <si>
    <t>767330111</t>
  </si>
  <si>
    <t>Montáž tubusového světlovodu kopule s lemováním zabudovaného v šikmé střeše</t>
  </si>
  <si>
    <t>-1081495390</t>
  </si>
  <si>
    <t>767330121</t>
  </si>
  <si>
    <t>Montáž tubusového světlovodu tubus, průměru do 250 mm</t>
  </si>
  <si>
    <t>555166978</t>
  </si>
  <si>
    <t>767330131</t>
  </si>
  <si>
    <t>Montáž tubusového světlovodu rozptylovač světla, průměru do 250 mm</t>
  </si>
  <si>
    <t>981449502</t>
  </si>
  <si>
    <t>197</t>
  </si>
  <si>
    <t>553811000</t>
  </si>
  <si>
    <t>světlovod tubusový základní sada bez světlovodného tubusu průměr 250 mm</t>
  </si>
  <si>
    <t>198</t>
  </si>
  <si>
    <t>553811100</t>
  </si>
  <si>
    <t>světlovodný tubus průměr 250 mm</t>
  </si>
  <si>
    <t>199</t>
  </si>
  <si>
    <t>2,5*2+1,0*1</t>
  </si>
  <si>
    <t>553811150</t>
  </si>
  <si>
    <t>příruba hliníková pro šikmé střechy průměr 250 mm</t>
  </si>
  <si>
    <t>200</t>
  </si>
  <si>
    <t>553811250</t>
  </si>
  <si>
    <t>ochranná fólie tubusu s krycím pouzdrem průměr 250 mm</t>
  </si>
  <si>
    <t>201</t>
  </si>
  <si>
    <t>767649191</t>
  </si>
  <si>
    <t>Montáž dveří - samozavírače</t>
  </si>
  <si>
    <t>202</t>
  </si>
  <si>
    <t>4+2+1</t>
  </si>
  <si>
    <t>549172-R</t>
  </si>
  <si>
    <t xml:space="preserve">samozavírač dveří </t>
  </si>
  <si>
    <t>203</t>
  </si>
  <si>
    <t>7678511-R</t>
  </si>
  <si>
    <t>Lávka z ocel. pozink.profilu a pororoštu k VZT</t>
  </si>
  <si>
    <t>204</t>
  </si>
  <si>
    <t>7679951-R1</t>
  </si>
  <si>
    <t xml:space="preserve">Montáž atypických zámečnických konstrukcí včetně dodávky ocel prvků </t>
  </si>
  <si>
    <t>205</t>
  </si>
  <si>
    <t>"ocel profily pro vynesení krovu planetária"13100</t>
  </si>
  <si>
    <t>"dtto nad schodištěm"8200</t>
  </si>
  <si>
    <t>"dtto nad kancelářemi"4100</t>
  </si>
  <si>
    <t>998767203</t>
  </si>
  <si>
    <t>Přesun hmot procentní pro zámečnické konstrukce v objektech v do 24 m</t>
  </si>
  <si>
    <t>206</t>
  </si>
  <si>
    <t>771</t>
  </si>
  <si>
    <t>Podlahy z dlaždic</t>
  </si>
  <si>
    <t>771474113</t>
  </si>
  <si>
    <t>Montáž soklíků z dlaždic keramických rovných flexibilní lepidlo v do 120 mm</t>
  </si>
  <si>
    <t>207</t>
  </si>
  <si>
    <t>"408"(5,62+1,77)*2-0,80*3</t>
  </si>
  <si>
    <t>"401"(6,6+2,61+1,94)</t>
  </si>
  <si>
    <t>771574115</t>
  </si>
  <si>
    <t>Montáž podlah keramických režných hladkých lepených flexibilním lepidlem do 22 ks/m2</t>
  </si>
  <si>
    <t>208</t>
  </si>
  <si>
    <t>"408"1,77*5,62</t>
  </si>
  <si>
    <t>"409"2,5*1,265</t>
  </si>
  <si>
    <t>"410-412"1,97*4,6+1,365*2,0</t>
  </si>
  <si>
    <t>"413-415"2,135*4,6</t>
  </si>
  <si>
    <t>597611160</t>
  </si>
  <si>
    <t xml:space="preserve">dlaždice keramické </t>
  </si>
  <si>
    <t>209</t>
  </si>
  <si>
    <t>50,299*1,05</t>
  </si>
  <si>
    <t>"sokly"23,53*0,10*1,02</t>
  </si>
  <si>
    <t>771990111</t>
  </si>
  <si>
    <t>Vyrovnání podkladu samonivelační stěrkou tl 4 mm pevnosti 15 Mpa</t>
  </si>
  <si>
    <t>210</t>
  </si>
  <si>
    <t>50,299</t>
  </si>
  <si>
    <t>998771203</t>
  </si>
  <si>
    <t>Přesun hmot procentní pro podlahy z dlaždic v objektech v do 24 m</t>
  </si>
  <si>
    <t>211</t>
  </si>
  <si>
    <t>776</t>
  </si>
  <si>
    <t>Podlahy povlakové</t>
  </si>
  <si>
    <t>776410811</t>
  </si>
  <si>
    <t>Odstranění soklíků a lišt pryžových nebo plastových</t>
  </si>
  <si>
    <t>1557853801</t>
  </si>
  <si>
    <t>"101,104,108,121"(5,75+5,4)*2+(5,3+8,55)*2+(5,3+5,71)*2+(6,72+5,76)*2*2</t>
  </si>
  <si>
    <t>" 123"(5,28+5,32)*2</t>
  </si>
  <si>
    <t>" 207,208,220,221,227"(5,84+5,48)*2+(6,22+5,48)*2+(2,49+5,91)*2+(6,25+5,795+5,91)*2</t>
  </si>
  <si>
    <t>" pův pl. 210"(2,9+4,02)*2</t>
  </si>
  <si>
    <t>"pvc pův pl.211,211a"(1,4+1,9)*2+(1,4+0,9)*2</t>
  </si>
  <si>
    <t>" 323,324"(5,78+5,695)*2+(6,060+2,54)*2</t>
  </si>
  <si>
    <t>"pvc 305,310"(5,60+6,145)*2+(8,56+5,675)*2</t>
  </si>
  <si>
    <t>212</t>
  </si>
  <si>
    <t>776421111</t>
  </si>
  <si>
    <t>Montáž obvodových lišt lepením</t>
  </si>
  <si>
    <t>1757870267</t>
  </si>
  <si>
    <t>"211a"(1,7+2,06)*2</t>
  </si>
  <si>
    <t>"424"(5,975+5,6)*2</t>
  </si>
  <si>
    <t>213</t>
  </si>
  <si>
    <t>284110030</t>
  </si>
  <si>
    <t>lišta speciální soklová PVC 30 x 30 mm role 50 m</t>
  </si>
  <si>
    <t>214</t>
  </si>
  <si>
    <t>77642110a</t>
  </si>
  <si>
    <t>Kobercová lišta včetně instalace</t>
  </si>
  <si>
    <t>215</t>
  </si>
  <si>
    <t>"101,104,108,121,123"(5,75+5,4)*2+(5,3+8,55)*2+(5,3+5,71)*2+(6,72+5,76)*2+(5,28+5,32)*2</t>
  </si>
  <si>
    <t>"207,208,220,221"(5,84+5,48)*2+(6,22+5,48)*2+(2,49+5,91)*2+(6,25+5,795+5,91)*2</t>
  </si>
  <si>
    <t>"227"(5,36+5,48)*2</t>
  </si>
  <si>
    <t>"210,211"(2,9+3,32)*2+(1,1+1,4)*2</t>
  </si>
  <si>
    <t>"305,310"(5,60+6,145)*2+(8,56+5,675)*2</t>
  </si>
  <si>
    <t>"323,324"(5,78+5,695)*2+(6,060+2,54)*2</t>
  </si>
  <si>
    <t>"kober zákl 417-422"(8,1+4,0)*2+((24,73+3,285)*2+2,085*12)+(7,88+4,665)*2+(7,86+4,665)*2</t>
  </si>
  <si>
    <t>(2,16+4,665)*2+(4,22+4,665)*2</t>
  </si>
  <si>
    <t>" 425,427,428"(6,7+6,74)*2+((6,31+1,4+7,135)*2+0,65*2+(0,82+0,46)*2)*2</t>
  </si>
  <si>
    <t>"423,426"(9,165+2,31+15,0+8,1+0,91+4,205+3,94+1,0)</t>
  </si>
  <si>
    <t>(12,77+15,545)*2</t>
  </si>
  <si>
    <t>7764911a</t>
  </si>
  <si>
    <t>Přechodová lišta včetně instalace</t>
  </si>
  <si>
    <t>216</t>
  </si>
  <si>
    <t>776201811</t>
  </si>
  <si>
    <t>Demontáž lepených povlakových podlah bez podložky ručně</t>
  </si>
  <si>
    <t>1707781101</t>
  </si>
  <si>
    <t>" 101,104,108,121"31,34+47,06+30,26+36,12</t>
  </si>
  <si>
    <t>" 123"28,09</t>
  </si>
  <si>
    <t>"207,208,220,221,227"32,0+34,09+14,72+68,75+29,37</t>
  </si>
  <si>
    <t>"pův pl. 221"2,9*4,02</t>
  </si>
  <si>
    <t>"pvc pův pl.211,211a"1,4*1,9+1,4*0,9</t>
  </si>
  <si>
    <t>" 323,324"32,92+15,39</t>
  </si>
  <si>
    <t>"pvc 305,310"34,41+48,69</t>
  </si>
  <si>
    <t>217</t>
  </si>
  <si>
    <t>776221111</t>
  </si>
  <si>
    <t>Lepení pásů z PVC standardním lepidlem</t>
  </si>
  <si>
    <t>1685293393</t>
  </si>
  <si>
    <t>"2np"2,27+3,98</t>
  </si>
  <si>
    <t>"4np-424"33,64</t>
  </si>
  <si>
    <t>218</t>
  </si>
  <si>
    <t>284121020</t>
  </si>
  <si>
    <t>krytina podlahová novilon® prima</t>
  </si>
  <si>
    <t>219</t>
  </si>
  <si>
    <t>77657210R</t>
  </si>
  <si>
    <t>Lepení pásů povlakových podlah textilních včetně soklíků</t>
  </si>
  <si>
    <t>220</t>
  </si>
  <si>
    <t>" 101,104,108,121,123"31,34+47,06+30,26+36,12+28,09</t>
  </si>
  <si>
    <t>" 207,208,210,211,227"32,0+34,09+9,63+2,27+29,37</t>
  </si>
  <si>
    <t>"305,310,323,324"34,41+48,69+32,92+15,39</t>
  </si>
  <si>
    <t>" 417-422"26,47+75,98+36,27+36,17+9,58+29,22</t>
  </si>
  <si>
    <t>" 425,427,428"45,56+49,74+49,86</t>
  </si>
  <si>
    <t>Mezisoučet zákl</t>
  </si>
  <si>
    <t>" 423,426"156,22+198,51</t>
  </si>
  <si>
    <t>Mezisoučet zákl černý</t>
  </si>
  <si>
    <t>" 220,221"14,72+68,75</t>
  </si>
  <si>
    <t>Mezisoučet kv</t>
  </si>
  <si>
    <t>6975100R1</t>
  </si>
  <si>
    <t>koberec zátěžový základní</t>
  </si>
  <si>
    <t>221</t>
  </si>
  <si>
    <t>770,49*1,02</t>
  </si>
  <si>
    <t>6975100R2</t>
  </si>
  <si>
    <t xml:space="preserve">koberec zátěžový-kv </t>
  </si>
  <si>
    <t>222</t>
  </si>
  <si>
    <t>83,47*1,02</t>
  </si>
  <si>
    <t>6975100R3</t>
  </si>
  <si>
    <t xml:space="preserve">koberec zátěžový-základní - černý </t>
  </si>
  <si>
    <t>223</t>
  </si>
  <si>
    <t>354,73*1,02</t>
  </si>
  <si>
    <t>776111311</t>
  </si>
  <si>
    <t>Vysátí podkladu povlakových podlah</t>
  </si>
  <si>
    <t>341019813</t>
  </si>
  <si>
    <t>"koberce"1208,69</t>
  </si>
  <si>
    <t>"pvc"39,89</t>
  </si>
  <si>
    <t>224</t>
  </si>
  <si>
    <t>776121311</t>
  </si>
  <si>
    <t>Vodou ředitelná penetrace savého podkladu povlakových podlah ředěná v poměru 1:1</t>
  </si>
  <si>
    <t>1358977821</t>
  </si>
  <si>
    <t>225</t>
  </si>
  <si>
    <t>776141121</t>
  </si>
  <si>
    <t>Vyrovnání podkladu povlakových podlah stěrkou pevnosti 30 MPa tl 3 mm</t>
  </si>
  <si>
    <t>1986764987</t>
  </si>
  <si>
    <t>226</t>
  </si>
  <si>
    <t>998776203</t>
  </si>
  <si>
    <t>Přesun hmot procentní pro podlahy povlakové v objektech v do 24 m</t>
  </si>
  <si>
    <t>781</t>
  </si>
  <si>
    <t>Dokončovací práce - obklady keramické</t>
  </si>
  <si>
    <t>227</t>
  </si>
  <si>
    <t>781414112</t>
  </si>
  <si>
    <t>Montáž obkladaček vnitřních pórovinových pravoúhlých do 25 ks/m2 lepených flexibilním lepidlem</t>
  </si>
  <si>
    <t>"409"(2,5+1,265)*2*1,50-0,80*1,50</t>
  </si>
  <si>
    <t>"410-412"(2,5+0,05+2,05+1,97+1,365)*1,50-0,80*1,50</t>
  </si>
  <si>
    <t>"413-415"(2,5+0,05+2,05+2,135)*1,50-0,80*1,50-0,80*1,50</t>
  </si>
  <si>
    <t>228</t>
  </si>
  <si>
    <t>597610000</t>
  </si>
  <si>
    <t xml:space="preserve">obkládačky keramické </t>
  </si>
  <si>
    <t>229</t>
  </si>
  <si>
    <t>998781203</t>
  </si>
  <si>
    <t>Přesun hmot procentní pro obklady keramické v objektech v do 24 m</t>
  </si>
  <si>
    <t>783</t>
  </si>
  <si>
    <t>Dokončovací práce - nátěry</t>
  </si>
  <si>
    <t>230</t>
  </si>
  <si>
    <t>783106805</t>
  </si>
  <si>
    <t>Odstranění nátěrů z truhlářských konstrukcí opálením</t>
  </si>
  <si>
    <t>-1591137438</t>
  </si>
  <si>
    <t>"2np-dv+deštění"0,95*2,18*2+(1,05+2,3*2)*(0,66+0,20)</t>
  </si>
  <si>
    <t>231</t>
  </si>
  <si>
    <t>783122131</t>
  </si>
  <si>
    <t>Plošné (plné) tmelení truhlářských konstrukcí včetně přebroušení disperzním tmelem</t>
  </si>
  <si>
    <t>-1982983043</t>
  </si>
  <si>
    <t>232</t>
  </si>
  <si>
    <t>783114101</t>
  </si>
  <si>
    <t>Základní jednonásobný syntetický nátěr truhlářských konstrukcí</t>
  </si>
  <si>
    <t>2054423894</t>
  </si>
  <si>
    <t>233</t>
  </si>
  <si>
    <t>783117101</t>
  </si>
  <si>
    <t>Krycí jednonásobný syntetický nátěr truhlářských konstrukcí</t>
  </si>
  <si>
    <t>778372809</t>
  </si>
  <si>
    <t>234</t>
  </si>
  <si>
    <t>783213121</t>
  </si>
  <si>
    <t>Syntetický fungicidní nátěr tesařských konstrukcí zabudovaných do konstrukce  proti dřevokazným houbám, hmyzu a plísním</t>
  </si>
  <si>
    <t>1227355204</t>
  </si>
  <si>
    <t>784</t>
  </si>
  <si>
    <t>Dokončovací práce - malby</t>
  </si>
  <si>
    <t>235</t>
  </si>
  <si>
    <t>784111003</t>
  </si>
  <si>
    <t>Oprášení (ometení ) podkladu v místnostech výšky do 5,00 m</t>
  </si>
  <si>
    <t>-1120065879</t>
  </si>
  <si>
    <t>"SDK podhled chodby 1np-3np"580,7</t>
  </si>
  <si>
    <t>"1np"(23,84+2,19)*2*3,84+(7,45+2,19)*2*3,86+(7,19+1,96)*2*3,86+(27,4+2,16)*2*3,88</t>
  </si>
  <si>
    <t>(7,15+1,95)*2*3,87+(12,77+2,169)*2*3,87</t>
  </si>
  <si>
    <t>"2np"(31,37+2,15)*2*4,24+(7,17+1,96)*2*4,24+(27,39+2,31)*2*4,27</t>
  </si>
  <si>
    <t>(7,22+1,97)*2*4,27+(12,90+2,16)*2*4,27</t>
  </si>
  <si>
    <t>"3np"(31,37+2,3)*2*3,88+(7,235+1,897)*2*3,88+(27,35+2,48)*2*3,97</t>
  </si>
  <si>
    <t>(7,2+1,97)*2*3,90+(12,95+2,22)*2*3,9</t>
  </si>
  <si>
    <t>Mezisoučet stěny+podhledy chodby</t>
  </si>
  <si>
    <t>"101,104,108"(5,75+5,45)*2*3,55+(5,3+8,55)*2*3,58+(5,3+5,71)*2*3,56</t>
  </si>
  <si>
    <t>"121,123"(6,27+5,76)*2*3,54+(5,28+5,32)*2*3,52</t>
  </si>
  <si>
    <t>"stropy 101,104,108,121,123"31,34+47,06+30,26+36,12+28,09</t>
  </si>
  <si>
    <t>"207,208"(5,84+5,48)*2*3,94+(6,22+5,48)*2*3,92</t>
  </si>
  <si>
    <t>"220,221,227"(2,49+5,91)*2*4,17+(6,25+5,795+5,91)*2*3,89+(5,36+5,48)*2*3,9</t>
  </si>
  <si>
    <t>"stropy 207,208,227"32,0+34,09+29,37</t>
  </si>
  <si>
    <t>"stropy 220,221"14,72+68,75</t>
  </si>
  <si>
    <t>"305,310"(5,60+6,145)*2*3,65+(8,56+5,675)*2*3,65</t>
  </si>
  <si>
    <t>"323,324"(5,78+5,695)*2*3,65+(6,060+2,54)*2*3,90</t>
  </si>
  <si>
    <t>"stropy 305,310,323,324"34,41+48,69+32,92+15,39</t>
  </si>
  <si>
    <t>"210"(2,9+3,32)*2*3,94</t>
  </si>
  <si>
    <t>"211"(1,1+2,06)*2*3,94</t>
  </si>
  <si>
    <t>"211a"(1,7+2,06)*2*3,94</t>
  </si>
  <si>
    <t>"strop"9,63+2,27+3,95</t>
  </si>
  <si>
    <t>Mezisoučet 210-211a</t>
  </si>
  <si>
    <t>"408"(1,77+5,62)*2*3,0</t>
  </si>
  <si>
    <t>"strop"1,77*5,62</t>
  </si>
  <si>
    <t>"409"(2,5+1,265)*2*(3,0-1,5)</t>
  </si>
  <si>
    <t>"strop"1,265*2,5</t>
  </si>
  <si>
    <t>"410-412"(3,10*2+1,97+1,365)*(3,0-1,50)</t>
  </si>
  <si>
    <t>(1,97+1,365)*(1,71-1,50)</t>
  </si>
  <si>
    <t>((2,5+2,05+0,05-3,10)*(1,71+3,0-1,50*2)/2)*2</t>
  </si>
  <si>
    <t>"šikm"(1,97+1,365)*2,0</t>
  </si>
  <si>
    <t>"strop rovný"(3,10*1,97)+(1,365*0,50)</t>
  </si>
  <si>
    <t>"413-415"(3,1*2+2,135)*(3,0-1,50)</t>
  </si>
  <si>
    <t>2,135*(1,71-1,50)</t>
  </si>
  <si>
    <t>"šikm"2,135*2,0</t>
  </si>
  <si>
    <t>"strop rovný"3,1*2,135</t>
  </si>
  <si>
    <t>Mezisoučet 408-415</t>
  </si>
  <si>
    <t>"417-422 sdk příč"(24,73*2,8+3,9*2,8+2,52*2,8*2)*2</t>
  </si>
  <si>
    <t>"423/418 sdkpříč"(3,9*2,8+3,9*(4,51-2,8)/2)*2</t>
  </si>
  <si>
    <t>"423 sdk příč"0,90*4,80*2</t>
  </si>
  <si>
    <t>"427,428sdk příč"3,0*2,80*2</t>
  </si>
  <si>
    <t>"423/426 sdk jen ze strany 423 "2,10*6,3+(6,4-2,10)*4,80+(6,4-2,10)*(6,3-4,80)/2</t>
  </si>
  <si>
    <t>"426/427+428 sdk jen ze strany 427,428"2,10*6,3+(6,4-2,10)*4,80+(6,4-2,10)*(6,3-4,80)/2</t>
  </si>
  <si>
    <t>Mezisoučet sdk příč 417-422, 423,427-428</t>
  </si>
  <si>
    <t>Mezisoučet sdk předs stě 417-422, 423,427-428</t>
  </si>
  <si>
    <t>Mezisoučet sdk podkroví 417-422, 423,427-428</t>
  </si>
  <si>
    <t>"omítky"</t>
  </si>
  <si>
    <t>"417"(2,3+3,8)*3,30+2,86*(1,2+3,3)/2</t>
  </si>
  <si>
    <t>"418"2,085*((1,2+3,3)/2+1,2*3,3)*2</t>
  </si>
  <si>
    <t>"423"9,165*4,515+(9,10+5,1)*4,515</t>
  </si>
  <si>
    <t>"424"4,7*4,515</t>
  </si>
  <si>
    <t>"425"(6,7+6,72)*3,13+45,56</t>
  </si>
  <si>
    <t>Mezisoučet omítky 417,418,421-425,427-428</t>
  </si>
  <si>
    <t>236</t>
  </si>
  <si>
    <t>784181123</t>
  </si>
  <si>
    <t>Hloubková jednonásobná penetrace podkladu v místnostech výšky do 5,00 m</t>
  </si>
  <si>
    <t>341888673</t>
  </si>
  <si>
    <t>237</t>
  </si>
  <si>
    <t>784221103</t>
  </si>
  <si>
    <t>Dvojnásobné bílé malby  ze směsí za sucha dobře otěruvzdorných v místnostech do 5,00 m</t>
  </si>
  <si>
    <t>1649043741</t>
  </si>
  <si>
    <t>786</t>
  </si>
  <si>
    <t>Dokončovací práce - čalounické úpravy</t>
  </si>
  <si>
    <t>238</t>
  </si>
  <si>
    <t>786617-R</t>
  </si>
  <si>
    <t>Zastiňující rolety do oken střešních rozměru 78x160 cm</t>
  </si>
  <si>
    <t>787</t>
  </si>
  <si>
    <t>Dokončovací práce - zasklívání</t>
  </si>
  <si>
    <t>239</t>
  </si>
  <si>
    <t>787600801</t>
  </si>
  <si>
    <t>Vysklívání oken a dveří plochy do 1 m2 skla plochého</t>
  </si>
  <si>
    <t>240</t>
  </si>
  <si>
    <t>787616331</t>
  </si>
  <si>
    <t>Zasklívání oken a dveří s podtmelením na lišty do 1 m2 dvojsklem izolačním tl 2x4 mm</t>
  </si>
  <si>
    <t>1,24*1,4*4+1,03*1,45*2+1,15*1,45</t>
  </si>
  <si>
    <t>241</t>
  </si>
  <si>
    <t>998787203</t>
  </si>
  <si>
    <t>Přesun hmot procentní pro zasklívání v objektech v do 24 m</t>
  </si>
  <si>
    <t>VaO</t>
  </si>
  <si>
    <t>Vedlejší a ostatní náklady stavby</t>
  </si>
  <si>
    <t>F</t>
  </si>
  <si>
    <t>Vedlejší náklady spojené s umístěním stavby</t>
  </si>
  <si>
    <t>242</t>
  </si>
  <si>
    <t>031002000</t>
  </si>
  <si>
    <t>Zařízení staveniště - Vybudování, údržba a likvidace zařízení po dokončení stavby. Zabezpečení staveniště vč. průběžného čištění dotčených komunikací při realizaci stavby</t>
  </si>
  <si>
    <t>1024</t>
  </si>
  <si>
    <t>106748400</t>
  </si>
  <si>
    <t>243</t>
  </si>
  <si>
    <t>031002001</t>
  </si>
  <si>
    <t>Zřízení a demontáž dočasných SDK příček pro zajiště provozu univerzity po dobu prováděných úprav</t>
  </si>
  <si>
    <t>1365788458</t>
  </si>
  <si>
    <t>01-2 - 01/2 - Zdravotechnika</t>
  </si>
  <si>
    <t xml:space="preserve">    OBOR 721 - VNITŘNÍ  KANALIZACE</t>
  </si>
  <si>
    <t xml:space="preserve">    OBOR 722 - VNITŘNÍ VODOVOD</t>
  </si>
  <si>
    <t xml:space="preserve">    OBOR 725 - ZAŘIZOVACI PREDMETY ZTI</t>
  </si>
  <si>
    <t>OBOR 721</t>
  </si>
  <si>
    <t>VNITŘNÍ  KANALIZACE</t>
  </si>
  <si>
    <t>721 A01 721171107</t>
  </si>
  <si>
    <t>POTR PP  HT ODPADNI D  75X2,3</t>
  </si>
  <si>
    <t>721 A01 721171108</t>
  </si>
  <si>
    <t>POTR PP  HT ODPADNI D 110X2,3</t>
  </si>
  <si>
    <t>721 A01 721171112</t>
  </si>
  <si>
    <t>POTR PVC KG ODPADNI D 160*4,9</t>
  </si>
  <si>
    <t>721 A01 721171113</t>
  </si>
  <si>
    <t>PROPOJ PRUDUCH 150*150/POTR. d160</t>
  </si>
  <si>
    <t>KUS</t>
  </si>
  <si>
    <t>721 A01 721171114</t>
  </si>
  <si>
    <t>NAPOJ.NA STAV.KANAL v OBJEKTU</t>
  </si>
  <si>
    <t>721 A01 721171115</t>
  </si>
  <si>
    <t>DRAZKY PRO PRIPOJ.POTRUBI</t>
  </si>
  <si>
    <t>721 A01 721171116</t>
  </si>
  <si>
    <t>OTVOR do 150*150mm PRO KANAL</t>
  </si>
  <si>
    <t>721 A01 721173204</t>
  </si>
  <si>
    <t>POTR PP HT PRIPOJOVACI D 40</t>
  </si>
  <si>
    <t>721 A01 721173205</t>
  </si>
  <si>
    <t>POTR PP HT PRIPOJOVACI D 50</t>
  </si>
  <si>
    <t>721 A01 721194104</t>
  </si>
  <si>
    <t>VYVEDENI KANAL VYPUSTEK D 40</t>
  </si>
  <si>
    <t>721 A01 721194105</t>
  </si>
  <si>
    <t>VYVEDENI KANAL VYPUSTEK D 50</t>
  </si>
  <si>
    <t>721 A01 721194109</t>
  </si>
  <si>
    <t>VYVEDENI KANAL VYPUSTEK D 110</t>
  </si>
  <si>
    <t>721 A01 721223411</t>
  </si>
  <si>
    <t>PODL.VPUST d50+NEREZ MRIZ100*100</t>
  </si>
  <si>
    <t>721 A01 721273214</t>
  </si>
  <si>
    <t>OV HLAVICE STRECHA d110+PRUCHODKA</t>
  </si>
  <si>
    <t>721 A01 721273215</t>
  </si>
  <si>
    <t>OV HLAVICE STRECHA d160+PRUCHODKA</t>
  </si>
  <si>
    <t>721 A01 721273220</t>
  </si>
  <si>
    <t>ZATKY POTRUBI PP 110/75</t>
  </si>
  <si>
    <t>721 A01 721273221</t>
  </si>
  <si>
    <t>IZ MIRELON tl.15mm PRO KANAL.POTR</t>
  </si>
  <si>
    <t>M3</t>
  </si>
  <si>
    <t>721 A01 721290112</t>
  </si>
  <si>
    <t>ZKOUSKA TES KANAL VODA+KOUR-DN150</t>
  </si>
  <si>
    <t>721 A01 721290113</t>
  </si>
  <si>
    <t>ZKOUSKA TES KANAL KOUR-DN150</t>
  </si>
  <si>
    <t>721 A01 721290114</t>
  </si>
  <si>
    <t>TESNICI MATER=PENA PUR 750ml</t>
  </si>
  <si>
    <t>721 A02 721309099</t>
  </si>
  <si>
    <t>OBKLAD SDK VETR.POTRUBI 419-422</t>
  </si>
  <si>
    <t>M2</t>
  </si>
  <si>
    <t>721 A01 998721102</t>
  </si>
  <si>
    <t>KANALIZACE PRESUN HMOT VYSKA-24M</t>
  </si>
  <si>
    <t>T</t>
  </si>
  <si>
    <t>OBOR 722</t>
  </si>
  <si>
    <t>VNITŘNÍ VODOVOD</t>
  </si>
  <si>
    <t>721 C02 722173912</t>
  </si>
  <si>
    <t>POTR PLASTOVE PN16 d20</t>
  </si>
  <si>
    <t>721 C02 722173913</t>
  </si>
  <si>
    <t>POTR PLASTOVE PN16 d25</t>
  </si>
  <si>
    <t>721 C02 722173914</t>
  </si>
  <si>
    <t>POTR PLASTOVE PN16 d32</t>
  </si>
  <si>
    <t>721 A02 722181111</t>
  </si>
  <si>
    <t>POTRUBNI IZOLACE TL.5-20mm/d20-32</t>
  </si>
  <si>
    <t>721 A02 722190023</t>
  </si>
  <si>
    <t>NASTENKA K 247 PRO VENTIL G 1/2</t>
  </si>
  <si>
    <t>721 A02 722239092</t>
  </si>
  <si>
    <t>KUL.UZAVER PLAST. 32 s VK</t>
  </si>
  <si>
    <t>721 A02 722239093</t>
  </si>
  <si>
    <t>KUL.UZAVER PLAST. 25 s VK</t>
  </si>
  <si>
    <t>721 A02 722239096</t>
  </si>
  <si>
    <t>KUL.UZAVER PLAST. 20 s VK</t>
  </si>
  <si>
    <t>721 A02 722239097</t>
  </si>
  <si>
    <t>DOPOJ NA STAV. ROZVOD VODY/POZINK</t>
  </si>
  <si>
    <t>721 A02 722239098</t>
  </si>
  <si>
    <t>PLAST.DVIRKA+RAM 300*150mm</t>
  </si>
  <si>
    <t>721 A02 722239099</t>
  </si>
  <si>
    <t>OBKLAD SDK VODY 1-3NP/119+220+324</t>
  </si>
  <si>
    <t>721 A02 722290201</t>
  </si>
  <si>
    <t>DEMO+ZPET.MONTAZ TELESA UT+KUCHYNĚ M.Č.219</t>
  </si>
  <si>
    <t>SADA</t>
  </si>
  <si>
    <t>721 A02 722290220</t>
  </si>
  <si>
    <t>STAV.VYPOMOC PRI VODOINSTAL-DRAZKY</t>
  </si>
  <si>
    <t>721 A01 722290222</t>
  </si>
  <si>
    <t>TESNIC.MATER=PENA PUR 750ml/KA+VO</t>
  </si>
  <si>
    <t>721 A02 722290226</t>
  </si>
  <si>
    <t>ZKOUSKA TLAK POTRUBI ZAVIT -DN50</t>
  </si>
  <si>
    <t>721 A02 722290234</t>
  </si>
  <si>
    <t>PROPLACH A DEZINFEKCE -DN 80</t>
  </si>
  <si>
    <t>721 A02 998722102</t>
  </si>
  <si>
    <t>VODOVOD PRESUN HMOT VYSKA -24M</t>
  </si>
  <si>
    <t>OBOR 725</t>
  </si>
  <si>
    <t>ZAŘIZOVACI PREDMETY ZTI</t>
  </si>
  <si>
    <t>721 A05 725119305</t>
  </si>
  <si>
    <t>MTZ STENOVEHO MODULU PRO WC</t>
  </si>
  <si>
    <t>721 A05 CENA01</t>
  </si>
  <si>
    <t>MUDUL STENOVY-WC+OVLAD.TLACITKO</t>
  </si>
  <si>
    <t>721 A05 CENA02</t>
  </si>
  <si>
    <t>ZAVES.WC BILE/HL.500mm+SEDATKO</t>
  </si>
  <si>
    <t>721 A05 725219201</t>
  </si>
  <si>
    <t>MTZ UMYVADEL+T1015 NA KONZOLY</t>
  </si>
  <si>
    <t>721 A05 CENA01.1</t>
  </si>
  <si>
    <t>"UM" BILE[550*450]+SIFON+POLOSLOP</t>
  </si>
  <si>
    <t>721 A05 725219403</t>
  </si>
  <si>
    <t>PISOAR S AUTOMAT.RADAR.SPLACHEM</t>
  </si>
  <si>
    <t>721 A05 725219404</t>
  </si>
  <si>
    <t>ZDROJ  ELEKTRO PRO PISOAR</t>
  </si>
  <si>
    <t>721 A05 725319105</t>
  </si>
  <si>
    <t>DREZ NEREZ 600*600+SIFON</t>
  </si>
  <si>
    <t>721 A05 725829201</t>
  </si>
  <si>
    <t>MTZ BATERII UM+DR NASTEN+STOJ</t>
  </si>
  <si>
    <t>721 A05 CENA01.2</t>
  </si>
  <si>
    <t>"DR"=STOJ.BAT PAKOVA/RAM.300mm</t>
  </si>
  <si>
    <t>721 A05 CENA02.1</t>
  </si>
  <si>
    <t>"UM" =STOJAN.BATERIE+2*RV1/2</t>
  </si>
  <si>
    <t>721 A05 998725101</t>
  </si>
  <si>
    <t>ZARIZ PREDMETY PRESUN HMOT V-24M</t>
  </si>
  <si>
    <t>01-3 - 01/3 - Ústřední vytápění</t>
  </si>
  <si>
    <t xml:space="preserve">    OBOR 731 - KOTELNY</t>
  </si>
  <si>
    <t xml:space="preserve">    OBOR 733 - POTRUBI USTREDNIHO VYTAPENI</t>
  </si>
  <si>
    <t xml:space="preserve">    OBOR 735 - OTOPNÁ TELESA</t>
  </si>
  <si>
    <t>OBOR 731</t>
  </si>
  <si>
    <t>KOTELNY</t>
  </si>
  <si>
    <t>731 A01 731119413</t>
  </si>
  <si>
    <t>VYPUSTENI+NAPUST.SYSTEMU+ODVZDUŠNĚNÍ</t>
  </si>
  <si>
    <t>731 A01 731119415</t>
  </si>
  <si>
    <t>DEMONT.STAV.OTEV.EXPANZE do 2.0m3</t>
  </si>
  <si>
    <t>731 A01 731119416</t>
  </si>
  <si>
    <t>DEMONTAZ -POTR. UT do DN60</t>
  </si>
  <si>
    <t>731 A01 731119417</t>
  </si>
  <si>
    <t>ZASLEPENI OTVORU POTR. po DEMONT</t>
  </si>
  <si>
    <t>731 A01 731119424</t>
  </si>
  <si>
    <t>ULOZENI DEMONTAZI NA DVORE STAVBY</t>
  </si>
  <si>
    <t>731 A01 731119426</t>
  </si>
  <si>
    <t>EXPANZOMAT1000l/6BAR s UK 2"</t>
  </si>
  <si>
    <t>731 A01 731119427</t>
  </si>
  <si>
    <t>NAPOJ EXPANZOMATU NA VRATNÉ POTRUBI KOTLŮ VČTNĚ ARMATUR+DOPOJ.HADICÍ</t>
  </si>
  <si>
    <t>731 A01 731119428</t>
  </si>
  <si>
    <t>POJIST.VENTIL DN50/250kPa/KOTLE,INSTALOVANÝ NA VÝSTUPNÍ POTUBÍ KOTLE</t>
  </si>
  <si>
    <t>731 A01 731119444</t>
  </si>
  <si>
    <t>DOPOJENI  NOVÉ VĚTVE NA VYVOD ROZDELOVACE</t>
  </si>
  <si>
    <t>PAR</t>
  </si>
  <si>
    <t>731 A01 731119445</t>
  </si>
  <si>
    <t>KK DN32 s VK</t>
  </si>
  <si>
    <t>731 A01 731119446</t>
  </si>
  <si>
    <t>REGULACNI VENTIL DN25/1"</t>
  </si>
  <si>
    <t>731 A01 731119447</t>
  </si>
  <si>
    <t>ZK DN32 ZAVITOVA</t>
  </si>
  <si>
    <t>731 A01 731119448</t>
  </si>
  <si>
    <t>FILTR DN32 ZAVITOVY</t>
  </si>
  <si>
    <t>731 A01 731119449</t>
  </si>
  <si>
    <t>TLAKOMER s UK,VCETNE JIMKY</t>
  </si>
  <si>
    <t>731 A01 731119450</t>
  </si>
  <si>
    <t>PRILOZNY TEPLOMER 0-100C</t>
  </si>
  <si>
    <t>731 A01 731119451</t>
  </si>
  <si>
    <t>CERPADLO ELEKTRONICKY REGULOVATELNÉ(3) 32/100 ZAVITOVÉ,230V,VČETNĚ IZOLAČNIHO POUZDRA</t>
  </si>
  <si>
    <t>731 A01 731119452</t>
  </si>
  <si>
    <t>OD DN50+AUTOMAT.OV 1/2"</t>
  </si>
  <si>
    <t>731 A01 731119455</t>
  </si>
  <si>
    <t>DOPOJENI NA MAR+ELEKTRO  NA BÝVALÝ OKRUH OBJEKTU DVORA</t>
  </si>
  <si>
    <t>731 A01 998731101</t>
  </si>
  <si>
    <t>KOTELNY PRESUN UMISTENI VYSCE-24M</t>
  </si>
  <si>
    <t>OBOR 733</t>
  </si>
  <si>
    <t>POTRUBI USTREDNIHO VYTAPENI</t>
  </si>
  <si>
    <t>731 A03 733111303</t>
  </si>
  <si>
    <t>POTR Cu d 15 PAJENE</t>
  </si>
  <si>
    <t>731 A03 733111304</t>
  </si>
  <si>
    <t>POTR Cu d 18 PAJENE</t>
  </si>
  <si>
    <t>731 A03 733111305</t>
  </si>
  <si>
    <t>POTR Cu d 22 PAJENE</t>
  </si>
  <si>
    <t>731 A03 733111306</t>
  </si>
  <si>
    <t>POTR Cu d 28 PAJENE</t>
  </si>
  <si>
    <t>731 A03 733111307</t>
  </si>
  <si>
    <t>POTR Cu d 35 PAJENE</t>
  </si>
  <si>
    <t>731 A03 733111310</t>
  </si>
  <si>
    <t>STAV. VYPOMOC PRI UT-PROSTUPY</t>
  </si>
  <si>
    <t>731 A03 733111311</t>
  </si>
  <si>
    <t>STAV. VYPOMOC PRI UT-DRAZKY</t>
  </si>
  <si>
    <t>731 A03 733111512</t>
  </si>
  <si>
    <t>IZOLACE POTR.MIRELON TL.20/35/lambda min 0,040/</t>
  </si>
  <si>
    <t>731 A03 733111513</t>
  </si>
  <si>
    <t>IZOLACE POTR.MIRELON TL. 5/15-28/lambda min 0,040/</t>
  </si>
  <si>
    <t>731 A03 733111514</t>
  </si>
  <si>
    <t>NATER POTR.NA LEHKE KOVY-2*BILÁ, místnosti 426 barva černá RAL 9011</t>
  </si>
  <si>
    <t>731 A03 733123127</t>
  </si>
  <si>
    <t>PRIPOJKY POTR d15 PRO TELESA</t>
  </si>
  <si>
    <t>731 A03 733190108</t>
  </si>
  <si>
    <t>TLAK ZKOUSKA POTRUBI do DN70</t>
  </si>
  <si>
    <t>731 A03 998733103</t>
  </si>
  <si>
    <t>POTRUBI PRESUN HMOT VYSKA -24m</t>
  </si>
  <si>
    <t>OBOR 734</t>
  </si>
  <si>
    <t>ARMATURY USTREDNIHO VYTAPENI</t>
  </si>
  <si>
    <t>731 A04 734149112</t>
  </si>
  <si>
    <t>MONT+DOD SROUBENI R714 1/2</t>
  </si>
  <si>
    <t>SOUBOR</t>
  </si>
  <si>
    <t>731 A04 734149113</t>
  </si>
  <si>
    <t>MONT+DOD VENTILU R401 1/2</t>
  </si>
  <si>
    <t>731 A04 734149116</t>
  </si>
  <si>
    <t xml:space="preserve">TERMOHLAVICE </t>
  </si>
  <si>
    <t>731 A04 734149120</t>
  </si>
  <si>
    <t>KRYT ARMAT.+SROUB.-m.426/RAL 9011</t>
  </si>
  <si>
    <t>731 A04 734181142</t>
  </si>
  <si>
    <t>VYP.KOHOUT 1/2</t>
  </si>
  <si>
    <t>731 A04 998734103</t>
  </si>
  <si>
    <t>ARMATURY PRESUN HMOT VYSKA -24M</t>
  </si>
  <si>
    <t>OBOR 735</t>
  </si>
  <si>
    <t>OTOPNÁ TELESA</t>
  </si>
  <si>
    <t>731 C05 735410912</t>
  </si>
  <si>
    <t>MONTAZ PANELOVEHO OCELOVÉHO TĚLESA</t>
  </si>
  <si>
    <t>731 C05 CENA01</t>
  </si>
  <si>
    <t>PANELOVÉ TOPNÉ TĚLESO  11/ 500/600</t>
  </si>
  <si>
    <t>326335805</t>
  </si>
  <si>
    <t>731 C05 CENA02</t>
  </si>
  <si>
    <t>PANELOVÉ TOPNÉ TĚLESO  11/ 800/600</t>
  </si>
  <si>
    <t>1215125064</t>
  </si>
  <si>
    <t>731 C05 CENA03</t>
  </si>
  <si>
    <t>PANELOVÉ TOPNÉ TĚLESO  11/1000/600</t>
  </si>
  <si>
    <t>-575714249</t>
  </si>
  <si>
    <t>731 C05 CENA04</t>
  </si>
  <si>
    <t>PANELOVÉ TOPNÉ TĚLESO  22/ 500/600</t>
  </si>
  <si>
    <t>-1674965846</t>
  </si>
  <si>
    <t>731 C05 CENA05</t>
  </si>
  <si>
    <t>PANELOVÉ TOPNÉ TĚLESO 22/1100/600</t>
  </si>
  <si>
    <t>-932795359</t>
  </si>
  <si>
    <t>731 C05 CENA06</t>
  </si>
  <si>
    <t>panel 11/1600/600/RAL9011</t>
  </si>
  <si>
    <t>504782294</t>
  </si>
  <si>
    <t>731 C05 735410919</t>
  </si>
  <si>
    <t>TLAKOVA ZKOUSKA OTOPNE SOUSTAVY</t>
  </si>
  <si>
    <t>HR</t>
  </si>
  <si>
    <t>731 C05 735410920</t>
  </si>
  <si>
    <t>TOPNA ZKOUSKA+VYREGULOV.SOUSTAVY</t>
  </si>
  <si>
    <t>731 A05 998735102</t>
  </si>
  <si>
    <t>TOP TELESO PRESUN HMOT VYSKA-24M</t>
  </si>
  <si>
    <t>01-4 - 01/4 - Vzduchotechnika</t>
  </si>
  <si>
    <t xml:space="preserve">    OBOR 726 - VZDUCHOTECHNIKA</t>
  </si>
  <si>
    <t>OBOR 726</t>
  </si>
  <si>
    <t>VZDUCHOTECHNIKA</t>
  </si>
  <si>
    <t>721 A06 726090090</t>
  </si>
  <si>
    <t>MONTAZ SESTAV VZDUCHOTECHNIKY 4.NP</t>
  </si>
  <si>
    <t>721 A06 CENA01</t>
  </si>
  <si>
    <t>ODTAH. VENTIL D125+RAMECEK</t>
  </si>
  <si>
    <t>721 A06 CENA02</t>
  </si>
  <si>
    <t>POTR.KRUH.POZIN. d125+TVAR.+IZ30</t>
  </si>
  <si>
    <t>721 A06 CENA03</t>
  </si>
  <si>
    <t>POTR.KRUH.POZIN. d160+TVAR.+IZ30</t>
  </si>
  <si>
    <t>721 A06 CENA04</t>
  </si>
  <si>
    <t>VENTILATOR RADIAL.POTRUBNÍ .d160 150L(230V,70W,535m3/h</t>
  </si>
  <si>
    <t>721 A06 CENA05</t>
  </si>
  <si>
    <t>POTRUBNI ZPETNA KLAPKA d160</t>
  </si>
  <si>
    <t>721 A06 CENA06</t>
  </si>
  <si>
    <t>FASADNI MRIZ-SKLOPNE LISTY-PLASTOVÁ PRO POTRUBÍ d160mm</t>
  </si>
  <si>
    <t>721 A06 CENA07</t>
  </si>
  <si>
    <t>POTRUBNI TLUMIC d160/600mm</t>
  </si>
  <si>
    <t>721 A06 CENA08</t>
  </si>
  <si>
    <t>STRESNI HLAVICE d160+PRUCHODKA</t>
  </si>
  <si>
    <t>721 A06 CENA09</t>
  </si>
  <si>
    <t>PRESUN VENTILATORU d160+ELEKTRO 1</t>
  </si>
  <si>
    <t>721 A06 CENA10</t>
  </si>
  <si>
    <t>721 A06 726090092</t>
  </si>
  <si>
    <t>MOBIL.LESENI PRO VZT 4.NP/v.6m</t>
  </si>
  <si>
    <t>721 A06 726090093</t>
  </si>
  <si>
    <t>AUTOMOBIL s MONTÁŽNÍM  KOŠEM-MONTAZ MRIZKY v 15m sestavy VZT 2</t>
  </si>
  <si>
    <t>721 A06 CENA01.1</t>
  </si>
  <si>
    <t xml:space="preserve">JEDNOTKA VZT 2500m3/h =Specifikace: Ki.LM24A - H.400/400.P - RD5 - RD4-IO - SW - CM.s - CPTOUCH.B.Wh - ADS 120 + 2* EPO-d315/6,0 - ErP 2016, 2018,ohřívač vzduchu =elektro +REGULACE digitální_x000D_
</t>
  </si>
  <si>
    <t>721 A06 CENA02.1</t>
  </si>
  <si>
    <t>STRESNI HLAVICE d400mm+PRUCHODKA</t>
  </si>
  <si>
    <t>721 A06 CENA03.1</t>
  </si>
  <si>
    <t>POTR.KRUH.POZIN.d315+TVAR.+IZ30mm</t>
  </si>
  <si>
    <t>721 A06 CENA04.1</t>
  </si>
  <si>
    <t>POTR.KRUH.POZIN.d400+TVAR.+IZ30mm</t>
  </si>
  <si>
    <t>721 A06 CENA05.1</t>
  </si>
  <si>
    <t>PRECHOD 400*400/d400</t>
  </si>
  <si>
    <t>721 A06 CENA06.1</t>
  </si>
  <si>
    <t>POTRUBNI TLUMIC d315/0,9m</t>
  </si>
  <si>
    <t>721 A06 CENA07.1</t>
  </si>
  <si>
    <t>POTRUBNI TLUMIC d400/0,9m</t>
  </si>
  <si>
    <t>721 A06 CENA08.1</t>
  </si>
  <si>
    <t>POTR. VYUSTKA STENOVA 525*225+REGULACE R1 -výkon 315m3/hod+RAMEČEK STĚNOVÝinterierovabarva prvku Ral 9011</t>
  </si>
  <si>
    <t>721 A06 CENA09.1</t>
  </si>
  <si>
    <t>ODTAH.ANEMOSTAT 600*600/ o výkonu  420m3/hod,C barva interierové mřížky RAL 9011</t>
  </si>
  <si>
    <t>721 A06 CENA12</t>
  </si>
  <si>
    <t>KRUHOV. REGUL.CLONKA d315mm</t>
  </si>
  <si>
    <t>721 A06 CENA20</t>
  </si>
  <si>
    <t>SPOJOVACI A MONTAZNI PRVKY VZT</t>
  </si>
  <si>
    <t>KG</t>
  </si>
  <si>
    <t>721 A06 CENA21</t>
  </si>
  <si>
    <t>MATERIAL KOTVICI,ZAVESY POTRUBI</t>
  </si>
  <si>
    <t>721 A06 CENA23</t>
  </si>
  <si>
    <t>VENKOV.JEDNOTKA CHLAZENI 12kW/400V.umístění na střeše na podestě z pološtu(bude součástí stavení části)</t>
  </si>
  <si>
    <t>721 A06 CENA24</t>
  </si>
  <si>
    <t>POTRUBI CHLAZENI venkovní jednotka/jednotka VZT 2*Cu+VODIC+LISTA</t>
  </si>
  <si>
    <t>721 A06 726120122</t>
  </si>
  <si>
    <t>STAVEBNI VYPOMOC OTVORY 0.2m2</t>
  </si>
  <si>
    <t>721 A06 726120124</t>
  </si>
  <si>
    <t>SERIZENI,SPUSTENI,ZASKOLENI VZT</t>
  </si>
  <si>
    <t>721 A06 998726101</t>
  </si>
  <si>
    <t>VZDUCHOTECHNIKA PRESUN HMOT -24m</t>
  </si>
  <si>
    <t>01-5a - 01/5a - Elektroinstalace část NN</t>
  </si>
  <si>
    <t>D1a - Elektroinstalace - montáž</t>
  </si>
  <si>
    <t>D1b - Elektroinstalace - materiál</t>
  </si>
  <si>
    <t>D1c - Přirážky M</t>
  </si>
  <si>
    <t>D2 - Stavební práce</t>
  </si>
  <si>
    <t>D3 - Revize el. zařízení</t>
  </si>
  <si>
    <t>D4 - Hodinové zůčtovací sazby</t>
  </si>
  <si>
    <t>D5 - Dodávky zařízení-specifikace</t>
  </si>
  <si>
    <t>D1a</t>
  </si>
  <si>
    <t>Elektroinstalace - montáž</t>
  </si>
  <si>
    <t>Pol62</t>
  </si>
  <si>
    <t>Spínač č1, bílý vč.rám.</t>
  </si>
  <si>
    <t>Pol63</t>
  </si>
  <si>
    <t>Spínač  č5, bílý vč.rám.</t>
  </si>
  <si>
    <t>Pol64</t>
  </si>
  <si>
    <t>Spínač  č6, bílý vč.rám.</t>
  </si>
  <si>
    <t>Pol65</t>
  </si>
  <si>
    <t>Spínač  č6 s or.dout., bílý vč.rám.</t>
  </si>
  <si>
    <t>Pol40</t>
  </si>
  <si>
    <t>Zásuvka jednonás.230V,bílá</t>
  </si>
  <si>
    <t>Pol41</t>
  </si>
  <si>
    <t>Zásuvka 230V/16A přepěť.ochr.</t>
  </si>
  <si>
    <t>Pol66</t>
  </si>
  <si>
    <t>Žlab pod omítku (pro struktur.kab+sil.)</t>
  </si>
  <si>
    <t>Pol67</t>
  </si>
  <si>
    <t>Žlab podparapet. (pro struktur.kab.+sil.) včetně vnějš.a vnitř.rohů v.100 (160) a přep.</t>
  </si>
  <si>
    <t>Pol68</t>
  </si>
  <si>
    <t>Krabice</t>
  </si>
  <si>
    <t>Pol69</t>
  </si>
  <si>
    <t>CYKY J3x1,5</t>
  </si>
  <si>
    <t>Pol70</t>
  </si>
  <si>
    <t>CYKY J5x1,5</t>
  </si>
  <si>
    <t>Pol71</t>
  </si>
  <si>
    <t>CYKY J3x2,5</t>
  </si>
  <si>
    <t>Pol72</t>
  </si>
  <si>
    <t>CYKY O2x1,5</t>
  </si>
  <si>
    <t>Pol73</t>
  </si>
  <si>
    <t>CYKY J5x25</t>
  </si>
  <si>
    <t>Pol44</t>
  </si>
  <si>
    <t>CY 6 ZŽ</t>
  </si>
  <si>
    <t>Pol45</t>
  </si>
  <si>
    <t>Ukonč.kab.celoplast. 4x16</t>
  </si>
  <si>
    <t>Pol46</t>
  </si>
  <si>
    <t>Ukonč.vod.v rozv.vč.zap.</t>
  </si>
  <si>
    <t>Pol74</t>
  </si>
  <si>
    <t>Nouzové sv.1x9W(1 hod) nad dveře vč.piktogr.</t>
  </si>
  <si>
    <t>Pol75</t>
  </si>
  <si>
    <t>Zář sv.strop 6252x58W,mř.89</t>
  </si>
  <si>
    <t>Pol76</t>
  </si>
  <si>
    <t>Zář sv.strop 6252x58W,mř.89,nouz.</t>
  </si>
  <si>
    <t>Pol77</t>
  </si>
  <si>
    <t>LED sv.strop  40W</t>
  </si>
  <si>
    <t>D1b</t>
  </si>
  <si>
    <t>Elektroinstalace - materiál</t>
  </si>
  <si>
    <t>Pol78</t>
  </si>
  <si>
    <t>Pol79</t>
  </si>
  <si>
    <t>Pol80</t>
  </si>
  <si>
    <t>Pol81</t>
  </si>
  <si>
    <t>Pol47</t>
  </si>
  <si>
    <t>Pol48</t>
  </si>
  <si>
    <t>Pol82</t>
  </si>
  <si>
    <t>Pol83</t>
  </si>
  <si>
    <t>Pol84</t>
  </si>
  <si>
    <t>Pol85</t>
  </si>
  <si>
    <t>Pol86</t>
  </si>
  <si>
    <t>Pol87</t>
  </si>
  <si>
    <t>Pol88</t>
  </si>
  <si>
    <t>Pol89</t>
  </si>
  <si>
    <t>Pol51</t>
  </si>
  <si>
    <t>Pol90</t>
  </si>
  <si>
    <t>Pol91</t>
  </si>
  <si>
    <t>Pol92</t>
  </si>
  <si>
    <t>Pol93</t>
  </si>
  <si>
    <t>LED sv.strop 40W</t>
  </si>
  <si>
    <t>D1c</t>
  </si>
  <si>
    <t>Přirážky M</t>
  </si>
  <si>
    <t>Pol94</t>
  </si>
  <si>
    <t>Podružný materiál z mat.</t>
  </si>
  <si>
    <t>Pol95</t>
  </si>
  <si>
    <t>Podíl přidružených výkonů z mat.+mont.</t>
  </si>
  <si>
    <t>D2</t>
  </si>
  <si>
    <t>Stavební práce</t>
  </si>
  <si>
    <t>Pol30</t>
  </si>
  <si>
    <t>Sekání drážek</t>
  </si>
  <si>
    <t>Pol31</t>
  </si>
  <si>
    <t>Průrazy</t>
  </si>
  <si>
    <t>D3</t>
  </si>
  <si>
    <t>Revize el. zařízení</t>
  </si>
  <si>
    <t>Pol96</t>
  </si>
  <si>
    <t>Výchozí revize dle PD</t>
  </si>
  <si>
    <t>D4</t>
  </si>
  <si>
    <t>Hodinové zůčtovací sazby</t>
  </si>
  <si>
    <t>Pol33</t>
  </si>
  <si>
    <t>Demontáže</t>
  </si>
  <si>
    <t>Pol34</t>
  </si>
  <si>
    <t>Dokončovací práce</t>
  </si>
  <si>
    <t>Pol55</t>
  </si>
  <si>
    <t>Komplexní vyzkoušení</t>
  </si>
  <si>
    <t>Pol56</t>
  </si>
  <si>
    <t>Spolupráce s revizním technikem</t>
  </si>
  <si>
    <t>Pol57</t>
  </si>
  <si>
    <t>Napojení na stáv.okruhy</t>
  </si>
  <si>
    <t>Pol58</t>
  </si>
  <si>
    <t>Vyhledávání stáv.okruhů</t>
  </si>
  <si>
    <t>D5</t>
  </si>
  <si>
    <t>Dodávky zařízení-specifikace</t>
  </si>
  <si>
    <t>Pol98</t>
  </si>
  <si>
    <t>Rozvaděč IV.NP+úprava RH(jističový vývod), montáž</t>
  </si>
  <si>
    <t>Pol99</t>
  </si>
  <si>
    <t>Rozvaděč IV.NP+úprava RH(jističový vývod), dodávka</t>
  </si>
  <si>
    <t>256</t>
  </si>
  <si>
    <t>Pol100</t>
  </si>
  <si>
    <t>Rozvaděč IV.NP planetárium, montáž</t>
  </si>
  <si>
    <t>Pol101</t>
  </si>
  <si>
    <t>Rozvaděč IV.NP planetárium, dodávka</t>
  </si>
  <si>
    <t>pol102</t>
  </si>
  <si>
    <t>Doprava zařízení (z dodávky)</t>
  </si>
  <si>
    <t>668400671</t>
  </si>
  <si>
    <t>01-5b - 01/5b - Navýšení el.ektroinstalace NN-1.-3.NO</t>
  </si>
  <si>
    <t>M - Práce a dodávky M</t>
  </si>
  <si>
    <t xml:space="preserve">    D1a - Elektroinstalace - montáž</t>
  </si>
  <si>
    <t xml:space="preserve">    D1b - Elektroinstalace - materiál</t>
  </si>
  <si>
    <t xml:space="preserve">    D1c - Přirážky k M</t>
  </si>
  <si>
    <t xml:space="preserve">    D2 - Stavební práce</t>
  </si>
  <si>
    <t xml:space="preserve">    D3 - Revize el.zař.</t>
  </si>
  <si>
    <t xml:space="preserve">    D4 - Hodinové zůčtovací sazba</t>
  </si>
  <si>
    <t xml:space="preserve">    D5 - Dodávky zařízení-specifikace</t>
  </si>
  <si>
    <t>Práce a dodávky M</t>
  </si>
  <si>
    <t>Pol42</t>
  </si>
  <si>
    <t>CYKY 3Cx2,5</t>
  </si>
  <si>
    <t>Pol43</t>
  </si>
  <si>
    <t>Lišta na povrch vkládací LHD</t>
  </si>
  <si>
    <t>Pol49</t>
  </si>
  <si>
    <t>Pol50</t>
  </si>
  <si>
    <t>Přirážky k M</t>
  </si>
  <si>
    <t>Pol52</t>
  </si>
  <si>
    <t>Pol53</t>
  </si>
  <si>
    <t>Podíl přidružených výkonů z mat.+ mont.</t>
  </si>
  <si>
    <t>Revize el.zař.</t>
  </si>
  <si>
    <t>Pol54</t>
  </si>
  <si>
    <t>Hodinové zůčtovací sazba</t>
  </si>
  <si>
    <t>Pol59</t>
  </si>
  <si>
    <t>Úprava v rozvaděčích na poschodích 1.-3.- dodávka</t>
  </si>
  <si>
    <t>Pol60</t>
  </si>
  <si>
    <t>Úprava v rozvaděčích na poschodích 1.-3.- montáž</t>
  </si>
  <si>
    <t>Pol61</t>
  </si>
  <si>
    <t>Doprava zařízení z dod. a mont.</t>
  </si>
  <si>
    <t>01-6 - 01/6 - Strukturovaná kabeláž 1.NP – 4.NP</t>
  </si>
  <si>
    <t xml:space="preserve">    D1 - Stavební práce</t>
  </si>
  <si>
    <t xml:space="preserve">    D1c - Přirážky montáží</t>
  </si>
  <si>
    <t xml:space="preserve">    D2 - Revize el.zař.</t>
  </si>
  <si>
    <t xml:space="preserve">    D3 - Hodinové zůčtovací sazba</t>
  </si>
  <si>
    <t>Pol1</t>
  </si>
  <si>
    <t>Kabelový žlab kov.250/100+spoj.mat</t>
  </si>
  <si>
    <t>-1325886908</t>
  </si>
  <si>
    <t>Pol2</t>
  </si>
  <si>
    <t>Kov.dělící přepážka</t>
  </si>
  <si>
    <t>-1671338011</t>
  </si>
  <si>
    <t>Pol3</t>
  </si>
  <si>
    <t>Závěs pro žlab+mont.mat</t>
  </si>
  <si>
    <t>115743845</t>
  </si>
  <si>
    <t>Pol4</t>
  </si>
  <si>
    <t>Žlab s pož.odolností</t>
  </si>
  <si>
    <t>140527758</t>
  </si>
  <si>
    <t>Pol5</t>
  </si>
  <si>
    <t>Nosník pro žlab s pož.odol</t>
  </si>
  <si>
    <t>-323783993</t>
  </si>
  <si>
    <t>Pol6</t>
  </si>
  <si>
    <t>Vkládací plast.kanál+přep.+úchyt mat</t>
  </si>
  <si>
    <t>-957281404</t>
  </si>
  <si>
    <t>Pol7</t>
  </si>
  <si>
    <t>Krabice přístr-do kanálu</t>
  </si>
  <si>
    <t>-922319974</t>
  </si>
  <si>
    <t>Pol8</t>
  </si>
  <si>
    <t>Krabice na povrch/do podhledu</t>
  </si>
  <si>
    <t>153956990</t>
  </si>
  <si>
    <t>Pol9</t>
  </si>
  <si>
    <t>Kabel CAT6a</t>
  </si>
  <si>
    <t>-134292319</t>
  </si>
  <si>
    <t>Pol10</t>
  </si>
  <si>
    <t>Optický kabel MM OM3 24 vláken</t>
  </si>
  <si>
    <t>1871285980</t>
  </si>
  <si>
    <t>Pol11</t>
  </si>
  <si>
    <t>Optický kabel MM OM3 12 vláken</t>
  </si>
  <si>
    <t>-357500078</t>
  </si>
  <si>
    <t>Pol12</t>
  </si>
  <si>
    <t>Optický kabel MM OM3 4 vlákna</t>
  </si>
  <si>
    <t>-1644803825</t>
  </si>
  <si>
    <t>Pol13</t>
  </si>
  <si>
    <t>PatchCord Cat6, UTP, šedý, 2 a 3m</t>
  </si>
  <si>
    <t>741788736</t>
  </si>
  <si>
    <t>"3 m" 650</t>
  </si>
  <si>
    <t>"2m" 700</t>
  </si>
  <si>
    <t>Pol14</t>
  </si>
  <si>
    <t>SC Pigital OS2</t>
  </si>
  <si>
    <t>2090328572</t>
  </si>
  <si>
    <t>Pol15</t>
  </si>
  <si>
    <t>SC/PC Pigital OM3</t>
  </si>
  <si>
    <t>181383598</t>
  </si>
  <si>
    <t>Pol16</t>
  </si>
  <si>
    <t>Zás.datová dvojnás.</t>
  </si>
  <si>
    <t>1438104390</t>
  </si>
  <si>
    <t>Pol17</t>
  </si>
  <si>
    <t>Modul 2xRJ45</t>
  </si>
  <si>
    <t>-714343301</t>
  </si>
  <si>
    <t>Pol18</t>
  </si>
  <si>
    <t>Cat 6a Component</t>
  </si>
  <si>
    <t>525460012</t>
  </si>
  <si>
    <t>Pol19</t>
  </si>
  <si>
    <t>Rack 12U -  Nástěnný zamykatelný rack, 15U, s přístupem k uložené technice z boku (odnímatelné bočnice), šedá barva, hloubka 500mm, šířka 600mm</t>
  </si>
  <si>
    <t>-1828805326</t>
  </si>
  <si>
    <t>Pol20</t>
  </si>
  <si>
    <t>Stojan rozv. Š.800</t>
  </si>
  <si>
    <t>203042660</t>
  </si>
  <si>
    <t>Pol21</t>
  </si>
  <si>
    <t>Sada pro propoj.dat rozv.</t>
  </si>
  <si>
    <t>1166106385</t>
  </si>
  <si>
    <t>Pol22</t>
  </si>
  <si>
    <t>19" vent 70W+term.</t>
  </si>
  <si>
    <t>2111877007</t>
  </si>
  <si>
    <t>Pol23</t>
  </si>
  <si>
    <t>Plast.žlab svislý</t>
  </si>
  <si>
    <t>1443056227</t>
  </si>
  <si>
    <t>Pol24</t>
  </si>
  <si>
    <t>Optická vana osazená SM</t>
  </si>
  <si>
    <t>-842659116</t>
  </si>
  <si>
    <t>Pol25</t>
  </si>
  <si>
    <t>Optická vana osazená MM</t>
  </si>
  <si>
    <t>-572886237</t>
  </si>
  <si>
    <t>Pol26</t>
  </si>
  <si>
    <t>110 panel 1U24 portů</t>
  </si>
  <si>
    <t>-1091161367</t>
  </si>
  <si>
    <t>Pol27</t>
  </si>
  <si>
    <t>Cat 6a Component jack</t>
  </si>
  <si>
    <t>-807429377</t>
  </si>
  <si>
    <t>Pol28</t>
  </si>
  <si>
    <t>19" nap. panel 8x230V - Napájecí panel do 19“ racku, 8x 230V, přepěťová ochrana</t>
  </si>
  <si>
    <t>674818524</t>
  </si>
  <si>
    <t>Pol29</t>
  </si>
  <si>
    <t>19" vyvaz.kovový panel 5xoko - 19“ vyvazovací panel (cable management) s oky o délce alespoň 80mm, výška 1U</t>
  </si>
  <si>
    <t>-518870524</t>
  </si>
  <si>
    <t>723496238</t>
  </si>
  <si>
    <t>-539283455</t>
  </si>
  <si>
    <t>829443671</t>
  </si>
  <si>
    <t>66532897</t>
  </si>
  <si>
    <t>1873372163</t>
  </si>
  <si>
    <t>1764418897</t>
  </si>
  <si>
    <t>1013630224</t>
  </si>
  <si>
    <t>-2107729297</t>
  </si>
  <si>
    <t>7.1</t>
  </si>
  <si>
    <t>1527256495</t>
  </si>
  <si>
    <t>8.1</t>
  </si>
  <si>
    <t>-915267662</t>
  </si>
  <si>
    <t>1721524369</t>
  </si>
  <si>
    <t>-564726722</t>
  </si>
  <si>
    <t>-2065182857</t>
  </si>
  <si>
    <t>494040074</t>
  </si>
  <si>
    <t>877572132</t>
  </si>
  <si>
    <t>-1256092358</t>
  </si>
  <si>
    <t>-646565731</t>
  </si>
  <si>
    <t>2086703385</t>
  </si>
  <si>
    <t>Rack 12U - Nástěnný zamykatelný rack, 15U, s přístupem k uložené technice z boku (odnímatelné bočnice), šedá barva, hloubka 500mm, šířka 600mm</t>
  </si>
  <si>
    <t>-1179183896</t>
  </si>
  <si>
    <t>2075607644</t>
  </si>
  <si>
    <t>Sada pro propoj.dat rozv</t>
  </si>
  <si>
    <t>-22264202</t>
  </si>
  <si>
    <t>1851969416</t>
  </si>
  <si>
    <t>1873777973</t>
  </si>
  <si>
    <t>1398760629</t>
  </si>
  <si>
    <t>-531419460</t>
  </si>
  <si>
    <t>1147127338</t>
  </si>
  <si>
    <t>-1375633494</t>
  </si>
  <si>
    <t>-297461872</t>
  </si>
  <si>
    <t>-357874886</t>
  </si>
  <si>
    <t>D1</t>
  </si>
  <si>
    <t>290050043</t>
  </si>
  <si>
    <t>-307715822</t>
  </si>
  <si>
    <t>Přirážky montáží</t>
  </si>
  <si>
    <t>D2.1</t>
  </si>
  <si>
    <t>Podružný materiál (% z materiálu)</t>
  </si>
  <si>
    <t>-1818060804</t>
  </si>
  <si>
    <t>D2.2</t>
  </si>
  <si>
    <t>Podíl přidružených výkonů (% z materiálu a montáže)</t>
  </si>
  <si>
    <t>1402614054</t>
  </si>
  <si>
    <t>Pol32</t>
  </si>
  <si>
    <t>1973250661</t>
  </si>
  <si>
    <t>613759209</t>
  </si>
  <si>
    <t>-908726948</t>
  </si>
  <si>
    <t>Pol35</t>
  </si>
  <si>
    <t>Měření optické kab.+protokol</t>
  </si>
  <si>
    <t>1765445671</t>
  </si>
  <si>
    <t>Pol36</t>
  </si>
  <si>
    <t>Měření metal.kab.+protokol</t>
  </si>
  <si>
    <t>1558538140</t>
  </si>
  <si>
    <t>Pol37</t>
  </si>
  <si>
    <t>Koordinace s ostaními prof.</t>
  </si>
  <si>
    <t>1468089050</t>
  </si>
  <si>
    <t>Pol38</t>
  </si>
  <si>
    <t>Součinnost se správcem sítě</t>
  </si>
  <si>
    <t>490218519</t>
  </si>
  <si>
    <t>Pol39</t>
  </si>
  <si>
    <t>Projekt.dokument.skut.stavu</t>
  </si>
  <si>
    <t>535446571</t>
  </si>
  <si>
    <t>01-7 - 01/7 - Vybavení učeben</t>
  </si>
  <si>
    <t xml:space="preserve">    797 - Lokální administrativní síť ( LAN )</t>
  </si>
  <si>
    <t>797</t>
  </si>
  <si>
    <t>Lokální administrativní síť ( LAN )</t>
  </si>
  <si>
    <t>7970002</t>
  </si>
  <si>
    <t>Infrastruktura, vybavení učeben, Cisco Lab - rozpis položek viz samostatná příloha</t>
  </si>
  <si>
    <t>-1261706737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</si>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</sst>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167" fontId="38" fillId="3" borderId="28" xfId="0" applyNumberFormat="1" applyFont="1" applyFill="1" applyBorder="1" applyAlignment="1" applyProtection="1">
      <alignment vertical="center"/>
      <protection locked="0"/>
    </xf>
    <xf numFmtId="0" fontId="38" fillId="0" borderId="24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3" fillId="2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" customHeight="1">
      <c r="AR2" s="355"/>
      <c r="AS2" s="355"/>
      <c r="AT2" s="355"/>
      <c r="AU2" s="355"/>
      <c r="AV2" s="355"/>
      <c r="AW2" s="355"/>
      <c r="AX2" s="355"/>
      <c r="AY2" s="355"/>
      <c r="AZ2" s="355"/>
      <c r="BA2" s="355"/>
      <c r="BB2" s="355"/>
      <c r="BC2" s="355"/>
      <c r="BD2" s="355"/>
      <c r="BE2" s="355"/>
      <c r="BS2" s="25" t="s">
        <v>8</v>
      </c>
      <c r="BT2" s="25" t="s">
        <v>9</v>
      </c>
    </row>
    <row r="3" spans="1:74" ht="6.9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spans="1:74" ht="36.9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spans="1:74" ht="14.4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88" t="s">
        <v>16</v>
      </c>
      <c r="L5" s="389"/>
      <c r="M5" s="389"/>
      <c r="N5" s="389"/>
      <c r="O5" s="389"/>
      <c r="P5" s="389"/>
      <c r="Q5" s="389"/>
      <c r="R5" s="389"/>
      <c r="S5" s="389"/>
      <c r="T5" s="389"/>
      <c r="U5" s="389"/>
      <c r="V5" s="389"/>
      <c r="W5" s="389"/>
      <c r="X5" s="389"/>
      <c r="Y5" s="389"/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89"/>
      <c r="AK5" s="389"/>
      <c r="AL5" s="389"/>
      <c r="AM5" s="389"/>
      <c r="AN5" s="389"/>
      <c r="AO5" s="389"/>
      <c r="AP5" s="30"/>
      <c r="AQ5" s="32"/>
      <c r="BE5" s="386" t="s">
        <v>17</v>
      </c>
      <c r="BS5" s="25" t="s">
        <v>8</v>
      </c>
    </row>
    <row r="6" spans="1:74" ht="36.9" customHeight="1">
      <c r="B6" s="29"/>
      <c r="C6" s="30"/>
      <c r="D6" s="37" t="s">
        <v>18</v>
      </c>
      <c r="E6" s="30"/>
      <c r="F6" s="30"/>
      <c r="G6" s="30"/>
      <c r="H6" s="30"/>
      <c r="I6" s="30"/>
      <c r="J6" s="30"/>
      <c r="K6" s="390" t="s">
        <v>19</v>
      </c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9"/>
      <c r="Z6" s="389"/>
      <c r="AA6" s="389"/>
      <c r="AB6" s="389"/>
      <c r="AC6" s="389"/>
      <c r="AD6" s="389"/>
      <c r="AE6" s="389"/>
      <c r="AF6" s="389"/>
      <c r="AG6" s="389"/>
      <c r="AH6" s="389"/>
      <c r="AI6" s="389"/>
      <c r="AJ6" s="389"/>
      <c r="AK6" s="389"/>
      <c r="AL6" s="389"/>
      <c r="AM6" s="389"/>
      <c r="AN6" s="389"/>
      <c r="AO6" s="389"/>
      <c r="AP6" s="30"/>
      <c r="AQ6" s="32"/>
      <c r="BE6" s="387"/>
      <c r="BS6" s="25" t="s">
        <v>8</v>
      </c>
    </row>
    <row r="7" spans="1:74" ht="14.4" customHeight="1">
      <c r="B7" s="29"/>
      <c r="C7" s="30"/>
      <c r="D7" s="38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21</v>
      </c>
      <c r="AO7" s="30"/>
      <c r="AP7" s="30"/>
      <c r="AQ7" s="32"/>
      <c r="BE7" s="387"/>
      <c r="BS7" s="25" t="s">
        <v>23</v>
      </c>
    </row>
    <row r="8" spans="1:74" ht="14.4" customHeight="1">
      <c r="B8" s="29"/>
      <c r="C8" s="30"/>
      <c r="D8" s="38" t="s">
        <v>24</v>
      </c>
      <c r="E8" s="30"/>
      <c r="F8" s="30"/>
      <c r="G8" s="30"/>
      <c r="H8" s="30"/>
      <c r="I8" s="30"/>
      <c r="J8" s="30"/>
      <c r="K8" s="36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26</v>
      </c>
      <c r="AL8" s="30"/>
      <c r="AM8" s="30"/>
      <c r="AN8" s="39" t="s">
        <v>27</v>
      </c>
      <c r="AO8" s="30"/>
      <c r="AP8" s="30"/>
      <c r="AQ8" s="32"/>
      <c r="BE8" s="387"/>
      <c r="BS8" s="25" t="s">
        <v>28</v>
      </c>
    </row>
    <row r="9" spans="1:74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87"/>
      <c r="BS9" s="25" t="s">
        <v>28</v>
      </c>
    </row>
    <row r="10" spans="1:74" ht="14.4" customHeight="1">
      <c r="B10" s="29"/>
      <c r="C10" s="30"/>
      <c r="D10" s="38" t="s">
        <v>29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30</v>
      </c>
      <c r="AL10" s="30"/>
      <c r="AM10" s="30"/>
      <c r="AN10" s="36" t="s">
        <v>31</v>
      </c>
      <c r="AO10" s="30"/>
      <c r="AP10" s="30"/>
      <c r="AQ10" s="32"/>
      <c r="BE10" s="387"/>
      <c r="BS10" s="25" t="s">
        <v>8</v>
      </c>
    </row>
    <row r="11" spans="1:74" ht="18.45" customHeight="1">
      <c r="B11" s="29"/>
      <c r="C11" s="30"/>
      <c r="D11" s="30"/>
      <c r="E11" s="36" t="s">
        <v>32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33</v>
      </c>
      <c r="AL11" s="30"/>
      <c r="AM11" s="30"/>
      <c r="AN11" s="36" t="s">
        <v>34</v>
      </c>
      <c r="AO11" s="30"/>
      <c r="AP11" s="30"/>
      <c r="AQ11" s="32"/>
      <c r="BE11" s="387"/>
      <c r="BS11" s="25" t="s">
        <v>8</v>
      </c>
    </row>
    <row r="12" spans="1:74" ht="6.9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87"/>
      <c r="BS12" s="25" t="s">
        <v>23</v>
      </c>
    </row>
    <row r="13" spans="1:74" ht="14.4" customHeight="1">
      <c r="B13" s="29"/>
      <c r="C13" s="30"/>
      <c r="D13" s="38" t="s">
        <v>35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30</v>
      </c>
      <c r="AL13" s="30"/>
      <c r="AM13" s="30"/>
      <c r="AN13" s="40" t="s">
        <v>36</v>
      </c>
      <c r="AO13" s="30"/>
      <c r="AP13" s="30"/>
      <c r="AQ13" s="32"/>
      <c r="BE13" s="387"/>
      <c r="BS13" s="25" t="s">
        <v>28</v>
      </c>
    </row>
    <row r="14" spans="1:74" ht="13.2">
      <c r="B14" s="29"/>
      <c r="C14" s="30"/>
      <c r="D14" s="30"/>
      <c r="E14" s="391" t="s">
        <v>36</v>
      </c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92"/>
      <c r="S14" s="392"/>
      <c r="T14" s="392"/>
      <c r="U14" s="392"/>
      <c r="V14" s="392"/>
      <c r="W14" s="392"/>
      <c r="X14" s="392"/>
      <c r="Y14" s="392"/>
      <c r="Z14" s="392"/>
      <c r="AA14" s="392"/>
      <c r="AB14" s="392"/>
      <c r="AC14" s="392"/>
      <c r="AD14" s="392"/>
      <c r="AE14" s="392"/>
      <c r="AF14" s="392"/>
      <c r="AG14" s="392"/>
      <c r="AH14" s="392"/>
      <c r="AI14" s="392"/>
      <c r="AJ14" s="392"/>
      <c r="AK14" s="38" t="s">
        <v>33</v>
      </c>
      <c r="AL14" s="30"/>
      <c r="AM14" s="30"/>
      <c r="AN14" s="40" t="s">
        <v>36</v>
      </c>
      <c r="AO14" s="30"/>
      <c r="AP14" s="30"/>
      <c r="AQ14" s="32"/>
      <c r="BE14" s="387"/>
      <c r="BS14" s="25" t="s">
        <v>28</v>
      </c>
    </row>
    <row r="15" spans="1:74" ht="6.9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87"/>
      <c r="BS15" s="25" t="s">
        <v>37</v>
      </c>
    </row>
    <row r="16" spans="1:74" ht="14.4" customHeight="1">
      <c r="B16" s="29"/>
      <c r="C16" s="30"/>
      <c r="D16" s="38" t="s">
        <v>38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30</v>
      </c>
      <c r="AL16" s="30"/>
      <c r="AM16" s="30"/>
      <c r="AN16" s="36" t="s">
        <v>21</v>
      </c>
      <c r="AO16" s="30"/>
      <c r="AP16" s="30"/>
      <c r="AQ16" s="32"/>
      <c r="BE16" s="387"/>
      <c r="BS16" s="25" t="s">
        <v>6</v>
      </c>
    </row>
    <row r="17" spans="2:71" ht="18.45" customHeight="1">
      <c r="B17" s="29"/>
      <c r="C17" s="30"/>
      <c r="D17" s="30"/>
      <c r="E17" s="36" t="s">
        <v>25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33</v>
      </c>
      <c r="AL17" s="30"/>
      <c r="AM17" s="30"/>
      <c r="AN17" s="36" t="s">
        <v>21</v>
      </c>
      <c r="AO17" s="30"/>
      <c r="AP17" s="30"/>
      <c r="AQ17" s="32"/>
      <c r="BE17" s="387"/>
      <c r="BS17" s="25" t="s">
        <v>37</v>
      </c>
    </row>
    <row r="18" spans="2:71" ht="6.9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87"/>
      <c r="BS18" s="25" t="s">
        <v>28</v>
      </c>
    </row>
    <row r="19" spans="2:71" ht="14.4" customHeight="1">
      <c r="B19" s="29"/>
      <c r="C19" s="30"/>
      <c r="D19" s="38" t="s">
        <v>39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87"/>
      <c r="BS19" s="25" t="s">
        <v>28</v>
      </c>
    </row>
    <row r="20" spans="2:71" ht="57" customHeight="1">
      <c r="B20" s="29"/>
      <c r="C20" s="30"/>
      <c r="D20" s="30"/>
      <c r="E20" s="393" t="s">
        <v>40</v>
      </c>
      <c r="F20" s="393"/>
      <c r="G20" s="393"/>
      <c r="H20" s="393"/>
      <c r="I20" s="393"/>
      <c r="J20" s="393"/>
      <c r="K20" s="393"/>
      <c r="L20" s="393"/>
      <c r="M20" s="393"/>
      <c r="N20" s="393"/>
      <c r="O20" s="393"/>
      <c r="P20" s="393"/>
      <c r="Q20" s="393"/>
      <c r="R20" s="393"/>
      <c r="S20" s="393"/>
      <c r="T20" s="393"/>
      <c r="U20" s="393"/>
      <c r="V20" s="393"/>
      <c r="W20" s="393"/>
      <c r="X20" s="393"/>
      <c r="Y20" s="393"/>
      <c r="Z20" s="393"/>
      <c r="AA20" s="393"/>
      <c r="AB20" s="393"/>
      <c r="AC20" s="393"/>
      <c r="AD20" s="393"/>
      <c r="AE20" s="393"/>
      <c r="AF20" s="393"/>
      <c r="AG20" s="393"/>
      <c r="AH20" s="393"/>
      <c r="AI20" s="393"/>
      <c r="AJ20" s="393"/>
      <c r="AK20" s="393"/>
      <c r="AL20" s="393"/>
      <c r="AM20" s="393"/>
      <c r="AN20" s="393"/>
      <c r="AO20" s="30"/>
      <c r="AP20" s="30"/>
      <c r="AQ20" s="32"/>
      <c r="BE20" s="387"/>
      <c r="BS20" s="25" t="s">
        <v>37</v>
      </c>
    </row>
    <row r="21" spans="2:71" ht="6.9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87"/>
    </row>
    <row r="22" spans="2:71" ht="6.9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87"/>
    </row>
    <row r="23" spans="2:71" s="1" customFormat="1" ht="25.95" customHeight="1">
      <c r="B23" s="42"/>
      <c r="C23" s="43"/>
      <c r="D23" s="44" t="s">
        <v>41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94">
        <f>ROUND(AG51,0)</f>
        <v>0</v>
      </c>
      <c r="AL23" s="395"/>
      <c r="AM23" s="395"/>
      <c r="AN23" s="395"/>
      <c r="AO23" s="395"/>
      <c r="AP23" s="43"/>
      <c r="AQ23" s="46"/>
      <c r="BE23" s="387"/>
    </row>
    <row r="24" spans="2:71" s="1" customFormat="1" ht="6.9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87"/>
    </row>
    <row r="25" spans="2:71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96" t="s">
        <v>42</v>
      </c>
      <c r="M25" s="396"/>
      <c r="N25" s="396"/>
      <c r="O25" s="396"/>
      <c r="P25" s="43"/>
      <c r="Q25" s="43"/>
      <c r="R25" s="43"/>
      <c r="S25" s="43"/>
      <c r="T25" s="43"/>
      <c r="U25" s="43"/>
      <c r="V25" s="43"/>
      <c r="W25" s="396" t="s">
        <v>43</v>
      </c>
      <c r="X25" s="396"/>
      <c r="Y25" s="396"/>
      <c r="Z25" s="396"/>
      <c r="AA25" s="396"/>
      <c r="AB25" s="396"/>
      <c r="AC25" s="396"/>
      <c r="AD25" s="396"/>
      <c r="AE25" s="396"/>
      <c r="AF25" s="43"/>
      <c r="AG25" s="43"/>
      <c r="AH25" s="43"/>
      <c r="AI25" s="43"/>
      <c r="AJ25" s="43"/>
      <c r="AK25" s="396" t="s">
        <v>44</v>
      </c>
      <c r="AL25" s="396"/>
      <c r="AM25" s="396"/>
      <c r="AN25" s="396"/>
      <c r="AO25" s="396"/>
      <c r="AP25" s="43"/>
      <c r="AQ25" s="46"/>
      <c r="BE25" s="387"/>
    </row>
    <row r="26" spans="2:71" s="2" customFormat="1" ht="14.4" customHeight="1">
      <c r="B26" s="48"/>
      <c r="C26" s="49"/>
      <c r="D26" s="50" t="s">
        <v>45</v>
      </c>
      <c r="E26" s="49"/>
      <c r="F26" s="50" t="s">
        <v>46</v>
      </c>
      <c r="G26" s="49"/>
      <c r="H26" s="49"/>
      <c r="I26" s="49"/>
      <c r="J26" s="49"/>
      <c r="K26" s="49"/>
      <c r="L26" s="379">
        <v>0.21</v>
      </c>
      <c r="M26" s="380"/>
      <c r="N26" s="380"/>
      <c r="O26" s="380"/>
      <c r="P26" s="49"/>
      <c r="Q26" s="49"/>
      <c r="R26" s="49"/>
      <c r="S26" s="49"/>
      <c r="T26" s="49"/>
      <c r="U26" s="49"/>
      <c r="V26" s="49"/>
      <c r="W26" s="381">
        <f>ROUND(AZ51,0)</f>
        <v>0</v>
      </c>
      <c r="X26" s="380"/>
      <c r="Y26" s="380"/>
      <c r="Z26" s="380"/>
      <c r="AA26" s="380"/>
      <c r="AB26" s="380"/>
      <c r="AC26" s="380"/>
      <c r="AD26" s="380"/>
      <c r="AE26" s="380"/>
      <c r="AF26" s="49"/>
      <c r="AG26" s="49"/>
      <c r="AH26" s="49"/>
      <c r="AI26" s="49"/>
      <c r="AJ26" s="49"/>
      <c r="AK26" s="381">
        <f>ROUND(AV51,0)</f>
        <v>0</v>
      </c>
      <c r="AL26" s="380"/>
      <c r="AM26" s="380"/>
      <c r="AN26" s="380"/>
      <c r="AO26" s="380"/>
      <c r="AP26" s="49"/>
      <c r="AQ26" s="51"/>
      <c r="BE26" s="387"/>
    </row>
    <row r="27" spans="2:71" s="2" customFormat="1" ht="14.4" customHeight="1">
      <c r="B27" s="48"/>
      <c r="C27" s="49"/>
      <c r="D27" s="49"/>
      <c r="E27" s="49"/>
      <c r="F27" s="50" t="s">
        <v>47</v>
      </c>
      <c r="G27" s="49"/>
      <c r="H27" s="49"/>
      <c r="I27" s="49"/>
      <c r="J27" s="49"/>
      <c r="K27" s="49"/>
      <c r="L27" s="379">
        <v>0.15</v>
      </c>
      <c r="M27" s="380"/>
      <c r="N27" s="380"/>
      <c r="O27" s="380"/>
      <c r="P27" s="49"/>
      <c r="Q27" s="49"/>
      <c r="R27" s="49"/>
      <c r="S27" s="49"/>
      <c r="T27" s="49"/>
      <c r="U27" s="49"/>
      <c r="V27" s="49"/>
      <c r="W27" s="381">
        <f>ROUND(BA51,0)</f>
        <v>0</v>
      </c>
      <c r="X27" s="380"/>
      <c r="Y27" s="380"/>
      <c r="Z27" s="380"/>
      <c r="AA27" s="380"/>
      <c r="AB27" s="380"/>
      <c r="AC27" s="380"/>
      <c r="AD27" s="380"/>
      <c r="AE27" s="380"/>
      <c r="AF27" s="49"/>
      <c r="AG27" s="49"/>
      <c r="AH27" s="49"/>
      <c r="AI27" s="49"/>
      <c r="AJ27" s="49"/>
      <c r="AK27" s="381">
        <f>ROUND(AW51,0)</f>
        <v>0</v>
      </c>
      <c r="AL27" s="380"/>
      <c r="AM27" s="380"/>
      <c r="AN27" s="380"/>
      <c r="AO27" s="380"/>
      <c r="AP27" s="49"/>
      <c r="AQ27" s="51"/>
      <c r="BE27" s="387"/>
    </row>
    <row r="28" spans="2:71" s="2" customFormat="1" ht="14.4" hidden="1" customHeight="1">
      <c r="B28" s="48"/>
      <c r="C28" s="49"/>
      <c r="D28" s="49"/>
      <c r="E28" s="49"/>
      <c r="F28" s="50" t="s">
        <v>48</v>
      </c>
      <c r="G28" s="49"/>
      <c r="H28" s="49"/>
      <c r="I28" s="49"/>
      <c r="J28" s="49"/>
      <c r="K28" s="49"/>
      <c r="L28" s="379">
        <v>0.21</v>
      </c>
      <c r="M28" s="380"/>
      <c r="N28" s="380"/>
      <c r="O28" s="380"/>
      <c r="P28" s="49"/>
      <c r="Q28" s="49"/>
      <c r="R28" s="49"/>
      <c r="S28" s="49"/>
      <c r="T28" s="49"/>
      <c r="U28" s="49"/>
      <c r="V28" s="49"/>
      <c r="W28" s="381">
        <f>ROUND(BB51,0)</f>
        <v>0</v>
      </c>
      <c r="X28" s="380"/>
      <c r="Y28" s="380"/>
      <c r="Z28" s="380"/>
      <c r="AA28" s="380"/>
      <c r="AB28" s="380"/>
      <c r="AC28" s="380"/>
      <c r="AD28" s="380"/>
      <c r="AE28" s="380"/>
      <c r="AF28" s="49"/>
      <c r="AG28" s="49"/>
      <c r="AH28" s="49"/>
      <c r="AI28" s="49"/>
      <c r="AJ28" s="49"/>
      <c r="AK28" s="381">
        <v>0</v>
      </c>
      <c r="AL28" s="380"/>
      <c r="AM28" s="380"/>
      <c r="AN28" s="380"/>
      <c r="AO28" s="380"/>
      <c r="AP28" s="49"/>
      <c r="AQ28" s="51"/>
      <c r="BE28" s="387"/>
    </row>
    <row r="29" spans="2:71" s="2" customFormat="1" ht="14.4" hidden="1" customHeight="1">
      <c r="B29" s="48"/>
      <c r="C29" s="49"/>
      <c r="D29" s="49"/>
      <c r="E29" s="49"/>
      <c r="F29" s="50" t="s">
        <v>49</v>
      </c>
      <c r="G29" s="49"/>
      <c r="H29" s="49"/>
      <c r="I29" s="49"/>
      <c r="J29" s="49"/>
      <c r="K29" s="49"/>
      <c r="L29" s="379">
        <v>0.15</v>
      </c>
      <c r="M29" s="380"/>
      <c r="N29" s="380"/>
      <c r="O29" s="380"/>
      <c r="P29" s="49"/>
      <c r="Q29" s="49"/>
      <c r="R29" s="49"/>
      <c r="S29" s="49"/>
      <c r="T29" s="49"/>
      <c r="U29" s="49"/>
      <c r="V29" s="49"/>
      <c r="W29" s="381">
        <f>ROUND(BC51,0)</f>
        <v>0</v>
      </c>
      <c r="X29" s="380"/>
      <c r="Y29" s="380"/>
      <c r="Z29" s="380"/>
      <c r="AA29" s="380"/>
      <c r="AB29" s="380"/>
      <c r="AC29" s="380"/>
      <c r="AD29" s="380"/>
      <c r="AE29" s="380"/>
      <c r="AF29" s="49"/>
      <c r="AG29" s="49"/>
      <c r="AH29" s="49"/>
      <c r="AI29" s="49"/>
      <c r="AJ29" s="49"/>
      <c r="AK29" s="381">
        <v>0</v>
      </c>
      <c r="AL29" s="380"/>
      <c r="AM29" s="380"/>
      <c r="AN29" s="380"/>
      <c r="AO29" s="380"/>
      <c r="AP29" s="49"/>
      <c r="AQ29" s="51"/>
      <c r="BE29" s="387"/>
    </row>
    <row r="30" spans="2:71" s="2" customFormat="1" ht="14.4" hidden="1" customHeight="1">
      <c r="B30" s="48"/>
      <c r="C30" s="49"/>
      <c r="D30" s="49"/>
      <c r="E30" s="49"/>
      <c r="F30" s="50" t="s">
        <v>50</v>
      </c>
      <c r="G30" s="49"/>
      <c r="H30" s="49"/>
      <c r="I30" s="49"/>
      <c r="J30" s="49"/>
      <c r="K30" s="49"/>
      <c r="L30" s="379">
        <v>0</v>
      </c>
      <c r="M30" s="380"/>
      <c r="N30" s="380"/>
      <c r="O30" s="380"/>
      <c r="P30" s="49"/>
      <c r="Q30" s="49"/>
      <c r="R30" s="49"/>
      <c r="S30" s="49"/>
      <c r="T30" s="49"/>
      <c r="U30" s="49"/>
      <c r="V30" s="49"/>
      <c r="W30" s="381">
        <f>ROUND(BD51,0)</f>
        <v>0</v>
      </c>
      <c r="X30" s="380"/>
      <c r="Y30" s="380"/>
      <c r="Z30" s="380"/>
      <c r="AA30" s="380"/>
      <c r="AB30" s="380"/>
      <c r="AC30" s="380"/>
      <c r="AD30" s="380"/>
      <c r="AE30" s="380"/>
      <c r="AF30" s="49"/>
      <c r="AG30" s="49"/>
      <c r="AH30" s="49"/>
      <c r="AI30" s="49"/>
      <c r="AJ30" s="49"/>
      <c r="AK30" s="381">
        <v>0</v>
      </c>
      <c r="AL30" s="380"/>
      <c r="AM30" s="380"/>
      <c r="AN30" s="380"/>
      <c r="AO30" s="380"/>
      <c r="AP30" s="49"/>
      <c r="AQ30" s="51"/>
      <c r="BE30" s="387"/>
    </row>
    <row r="31" spans="2:71" s="1" customFormat="1" ht="6.9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87"/>
    </row>
    <row r="32" spans="2:71" s="1" customFormat="1" ht="25.95" customHeight="1">
      <c r="B32" s="42"/>
      <c r="C32" s="52"/>
      <c r="D32" s="53" t="s">
        <v>51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52</v>
      </c>
      <c r="U32" s="54"/>
      <c r="V32" s="54"/>
      <c r="W32" s="54"/>
      <c r="X32" s="382" t="s">
        <v>53</v>
      </c>
      <c r="Y32" s="383"/>
      <c r="Z32" s="383"/>
      <c r="AA32" s="383"/>
      <c r="AB32" s="383"/>
      <c r="AC32" s="54"/>
      <c r="AD32" s="54"/>
      <c r="AE32" s="54"/>
      <c r="AF32" s="54"/>
      <c r="AG32" s="54"/>
      <c r="AH32" s="54"/>
      <c r="AI32" s="54"/>
      <c r="AJ32" s="54"/>
      <c r="AK32" s="384">
        <f>SUM(AK23:AK30)</f>
        <v>0</v>
      </c>
      <c r="AL32" s="383"/>
      <c r="AM32" s="383"/>
      <c r="AN32" s="383"/>
      <c r="AO32" s="385"/>
      <c r="AP32" s="52"/>
      <c r="AQ32" s="56"/>
      <c r="BE32" s="387"/>
    </row>
    <row r="33" spans="2:56" s="1" customFormat="1" ht="6.9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2"/>
    </row>
    <row r="39" spans="2:56" s="1" customFormat="1" ht="36.9" customHeight="1">
      <c r="B39" s="42"/>
      <c r="C39" s="63" t="s">
        <v>54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2"/>
    </row>
    <row r="40" spans="2:56" s="1" customFormat="1" ht="6.9" customHeight="1">
      <c r="B40" s="42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2"/>
    </row>
    <row r="41" spans="2:56" s="3" customFormat="1" ht="14.4" customHeight="1">
      <c r="B41" s="65"/>
      <c r="C41" s="66" t="s">
        <v>15</v>
      </c>
      <c r="D41" s="67"/>
      <c r="E41" s="67"/>
      <c r="F41" s="67"/>
      <c r="G41" s="67"/>
      <c r="H41" s="67"/>
      <c r="I41" s="67"/>
      <c r="J41" s="67"/>
      <c r="K41" s="67"/>
      <c r="L41" s="67" t="str">
        <f>K5</f>
        <v>18-04</v>
      </c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8"/>
    </row>
    <row r="42" spans="2:56" s="4" customFormat="1" ht="36.9" customHeight="1">
      <c r="B42" s="69"/>
      <c r="C42" s="70" t="s">
        <v>18</v>
      </c>
      <c r="D42" s="71"/>
      <c r="E42" s="71"/>
      <c r="F42" s="71"/>
      <c r="G42" s="71"/>
      <c r="H42" s="71"/>
      <c r="I42" s="71"/>
      <c r="J42" s="71"/>
      <c r="K42" s="71"/>
      <c r="L42" s="365" t="str">
        <f>K6</f>
        <v>Modernizace stávající infrastruktury FFP -  Bezručovo nám.13, Opava (2017-I)</v>
      </c>
      <c r="M42" s="366"/>
      <c r="N42" s="366"/>
      <c r="O42" s="366"/>
      <c r="P42" s="366"/>
      <c r="Q42" s="366"/>
      <c r="R42" s="366"/>
      <c r="S42" s="366"/>
      <c r="T42" s="366"/>
      <c r="U42" s="366"/>
      <c r="V42" s="366"/>
      <c r="W42" s="366"/>
      <c r="X42" s="366"/>
      <c r="Y42" s="366"/>
      <c r="Z42" s="366"/>
      <c r="AA42" s="366"/>
      <c r="AB42" s="366"/>
      <c r="AC42" s="366"/>
      <c r="AD42" s="366"/>
      <c r="AE42" s="366"/>
      <c r="AF42" s="366"/>
      <c r="AG42" s="366"/>
      <c r="AH42" s="366"/>
      <c r="AI42" s="366"/>
      <c r="AJ42" s="366"/>
      <c r="AK42" s="366"/>
      <c r="AL42" s="366"/>
      <c r="AM42" s="366"/>
      <c r="AN42" s="366"/>
      <c r="AO42" s="366"/>
      <c r="AP42" s="71"/>
      <c r="AQ42" s="71"/>
      <c r="AR42" s="72"/>
    </row>
    <row r="43" spans="2:56" s="1" customFormat="1" ht="6.9" customHeight="1">
      <c r="B43" s="42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2"/>
    </row>
    <row r="44" spans="2:56" s="1" customFormat="1" ht="13.2">
      <c r="B44" s="42"/>
      <c r="C44" s="66" t="s">
        <v>24</v>
      </c>
      <c r="D44" s="64"/>
      <c r="E44" s="64"/>
      <c r="F44" s="64"/>
      <c r="G44" s="64"/>
      <c r="H44" s="64"/>
      <c r="I44" s="64"/>
      <c r="J44" s="64"/>
      <c r="K44" s="64"/>
      <c r="L44" s="73" t="str">
        <f>IF(K8="","",K8)</f>
        <v xml:space="preserve"> 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6" t="s">
        <v>26</v>
      </c>
      <c r="AJ44" s="64"/>
      <c r="AK44" s="64"/>
      <c r="AL44" s="64"/>
      <c r="AM44" s="367" t="str">
        <f>IF(AN8= "","",AN8)</f>
        <v>15. 1. 2018</v>
      </c>
      <c r="AN44" s="367"/>
      <c r="AO44" s="64"/>
      <c r="AP44" s="64"/>
      <c r="AQ44" s="64"/>
      <c r="AR44" s="62"/>
    </row>
    <row r="45" spans="2:56" s="1" customFormat="1" ht="6.9" customHeight="1">
      <c r="B45" s="42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2"/>
    </row>
    <row r="46" spans="2:56" s="1" customFormat="1" ht="13.2">
      <c r="B46" s="42"/>
      <c r="C46" s="66" t="s">
        <v>29</v>
      </c>
      <c r="D46" s="64"/>
      <c r="E46" s="64"/>
      <c r="F46" s="64"/>
      <c r="G46" s="64"/>
      <c r="H46" s="64"/>
      <c r="I46" s="64"/>
      <c r="J46" s="64"/>
      <c r="K46" s="64"/>
      <c r="L46" s="67" t="str">
        <f>IF(E11= "","",E11)</f>
        <v>Slezská univerzita v Opavě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6" t="s">
        <v>38</v>
      </c>
      <c r="AJ46" s="64"/>
      <c r="AK46" s="64"/>
      <c r="AL46" s="64"/>
      <c r="AM46" s="368" t="str">
        <f>IF(E17="","",E17)</f>
        <v xml:space="preserve"> </v>
      </c>
      <c r="AN46" s="368"/>
      <c r="AO46" s="368"/>
      <c r="AP46" s="368"/>
      <c r="AQ46" s="64"/>
      <c r="AR46" s="62"/>
      <c r="AS46" s="369" t="s">
        <v>55</v>
      </c>
      <c r="AT46" s="370"/>
      <c r="AU46" s="75"/>
      <c r="AV46" s="75"/>
      <c r="AW46" s="75"/>
      <c r="AX46" s="75"/>
      <c r="AY46" s="75"/>
      <c r="AZ46" s="75"/>
      <c r="BA46" s="75"/>
      <c r="BB46" s="75"/>
      <c r="BC46" s="75"/>
      <c r="BD46" s="76"/>
    </row>
    <row r="47" spans="2:56" s="1" customFormat="1" ht="13.2">
      <c r="B47" s="42"/>
      <c r="C47" s="66" t="s">
        <v>35</v>
      </c>
      <c r="D47" s="64"/>
      <c r="E47" s="64"/>
      <c r="F47" s="64"/>
      <c r="G47" s="64"/>
      <c r="H47" s="64"/>
      <c r="I47" s="64"/>
      <c r="J47" s="64"/>
      <c r="K47" s="64"/>
      <c r="L47" s="67" t="str">
        <f>IF(E14= "Vyplň údaj","",E14)</f>
        <v/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2"/>
      <c r="AS47" s="371"/>
      <c r="AT47" s="372"/>
      <c r="AU47" s="77"/>
      <c r="AV47" s="77"/>
      <c r="AW47" s="77"/>
      <c r="AX47" s="77"/>
      <c r="AY47" s="77"/>
      <c r="AZ47" s="77"/>
      <c r="BA47" s="77"/>
      <c r="BB47" s="77"/>
      <c r="BC47" s="77"/>
      <c r="BD47" s="78"/>
    </row>
    <row r="48" spans="2:56" s="1" customFormat="1" ht="10.95" customHeight="1">
      <c r="B48" s="42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2"/>
      <c r="AS48" s="373"/>
      <c r="AT48" s="374"/>
      <c r="AU48" s="43"/>
      <c r="AV48" s="43"/>
      <c r="AW48" s="43"/>
      <c r="AX48" s="43"/>
      <c r="AY48" s="43"/>
      <c r="AZ48" s="43"/>
      <c r="BA48" s="43"/>
      <c r="BB48" s="43"/>
      <c r="BC48" s="43"/>
      <c r="BD48" s="79"/>
    </row>
    <row r="49" spans="1:91" s="1" customFormat="1" ht="29.25" customHeight="1">
      <c r="B49" s="42"/>
      <c r="C49" s="375" t="s">
        <v>56</v>
      </c>
      <c r="D49" s="376"/>
      <c r="E49" s="376"/>
      <c r="F49" s="376"/>
      <c r="G49" s="376"/>
      <c r="H49" s="80"/>
      <c r="I49" s="377" t="s">
        <v>57</v>
      </c>
      <c r="J49" s="376"/>
      <c r="K49" s="376"/>
      <c r="L49" s="376"/>
      <c r="M49" s="376"/>
      <c r="N49" s="376"/>
      <c r="O49" s="376"/>
      <c r="P49" s="376"/>
      <c r="Q49" s="376"/>
      <c r="R49" s="376"/>
      <c r="S49" s="376"/>
      <c r="T49" s="376"/>
      <c r="U49" s="376"/>
      <c r="V49" s="376"/>
      <c r="W49" s="376"/>
      <c r="X49" s="376"/>
      <c r="Y49" s="376"/>
      <c r="Z49" s="376"/>
      <c r="AA49" s="376"/>
      <c r="AB49" s="376"/>
      <c r="AC49" s="376"/>
      <c r="AD49" s="376"/>
      <c r="AE49" s="376"/>
      <c r="AF49" s="376"/>
      <c r="AG49" s="378" t="s">
        <v>58</v>
      </c>
      <c r="AH49" s="376"/>
      <c r="AI49" s="376"/>
      <c r="AJ49" s="376"/>
      <c r="AK49" s="376"/>
      <c r="AL49" s="376"/>
      <c r="AM49" s="376"/>
      <c r="AN49" s="377" t="s">
        <v>59</v>
      </c>
      <c r="AO49" s="376"/>
      <c r="AP49" s="376"/>
      <c r="AQ49" s="81" t="s">
        <v>60</v>
      </c>
      <c r="AR49" s="62"/>
      <c r="AS49" s="82" t="s">
        <v>61</v>
      </c>
      <c r="AT49" s="83" t="s">
        <v>62</v>
      </c>
      <c r="AU49" s="83" t="s">
        <v>63</v>
      </c>
      <c r="AV49" s="83" t="s">
        <v>64</v>
      </c>
      <c r="AW49" s="83" t="s">
        <v>65</v>
      </c>
      <c r="AX49" s="83" t="s">
        <v>66</v>
      </c>
      <c r="AY49" s="83" t="s">
        <v>67</v>
      </c>
      <c r="AZ49" s="83" t="s">
        <v>68</v>
      </c>
      <c r="BA49" s="83" t="s">
        <v>69</v>
      </c>
      <c r="BB49" s="83" t="s">
        <v>70</v>
      </c>
      <c r="BC49" s="83" t="s">
        <v>71</v>
      </c>
      <c r="BD49" s="84" t="s">
        <v>72</v>
      </c>
    </row>
    <row r="50" spans="1:91" s="1" customFormat="1" ht="10.95" customHeight="1">
      <c r="B50" s="42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2"/>
      <c r="AS50" s="85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7"/>
    </row>
    <row r="51" spans="1:91" s="4" customFormat="1" ht="32.4" customHeight="1">
      <c r="B51" s="69"/>
      <c r="C51" s="88" t="s">
        <v>73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359">
        <f>ROUND(AG52,0)</f>
        <v>0</v>
      </c>
      <c r="AH51" s="359"/>
      <c r="AI51" s="359"/>
      <c r="AJ51" s="359"/>
      <c r="AK51" s="359"/>
      <c r="AL51" s="359"/>
      <c r="AM51" s="359"/>
      <c r="AN51" s="360">
        <f t="shared" ref="AN51:AN60" si="0">SUM(AG51,AT51)</f>
        <v>0</v>
      </c>
      <c r="AO51" s="360"/>
      <c r="AP51" s="360"/>
      <c r="AQ51" s="90" t="s">
        <v>21</v>
      </c>
      <c r="AR51" s="72"/>
      <c r="AS51" s="91">
        <f>ROUND(AS52,0)</f>
        <v>0</v>
      </c>
      <c r="AT51" s="92">
        <f t="shared" ref="AT51:AT60" si="1">ROUND(SUM(AV51:AW51),0)</f>
        <v>0</v>
      </c>
      <c r="AU51" s="93">
        <f>ROUND(AU52,5)</f>
        <v>0</v>
      </c>
      <c r="AV51" s="92">
        <f>ROUND(AZ51*L26,0)</f>
        <v>0</v>
      </c>
      <c r="AW51" s="92">
        <f>ROUND(BA51*L27,0)</f>
        <v>0</v>
      </c>
      <c r="AX51" s="92">
        <f>ROUND(BB51*L26,0)</f>
        <v>0</v>
      </c>
      <c r="AY51" s="92">
        <f>ROUND(BC51*L27,0)</f>
        <v>0</v>
      </c>
      <c r="AZ51" s="92">
        <f>ROUND(AZ52,0)</f>
        <v>0</v>
      </c>
      <c r="BA51" s="92">
        <f>ROUND(BA52,0)</f>
        <v>0</v>
      </c>
      <c r="BB51" s="92">
        <f>ROUND(BB52,0)</f>
        <v>0</v>
      </c>
      <c r="BC51" s="92">
        <f>ROUND(BC52,0)</f>
        <v>0</v>
      </c>
      <c r="BD51" s="94">
        <f>ROUND(BD52,0)</f>
        <v>0</v>
      </c>
      <c r="BS51" s="95" t="s">
        <v>74</v>
      </c>
      <c r="BT51" s="95" t="s">
        <v>75</v>
      </c>
      <c r="BU51" s="96" t="s">
        <v>76</v>
      </c>
      <c r="BV51" s="95" t="s">
        <v>77</v>
      </c>
      <c r="BW51" s="95" t="s">
        <v>7</v>
      </c>
      <c r="BX51" s="95" t="s">
        <v>78</v>
      </c>
      <c r="CL51" s="95" t="s">
        <v>21</v>
      </c>
    </row>
    <row r="52" spans="1:91" s="5" customFormat="1" ht="31.5" customHeight="1">
      <c r="B52" s="97"/>
      <c r="C52" s="98"/>
      <c r="D52" s="364" t="s">
        <v>79</v>
      </c>
      <c r="E52" s="364"/>
      <c r="F52" s="364"/>
      <c r="G52" s="364"/>
      <c r="H52" s="364"/>
      <c r="I52" s="99"/>
      <c r="J52" s="364" t="s">
        <v>80</v>
      </c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363">
        <f>ROUND(SUM(AG53:AG60),0)</f>
        <v>0</v>
      </c>
      <c r="AH52" s="362"/>
      <c r="AI52" s="362"/>
      <c r="AJ52" s="362"/>
      <c r="AK52" s="362"/>
      <c r="AL52" s="362"/>
      <c r="AM52" s="362"/>
      <c r="AN52" s="361">
        <f t="shared" si="0"/>
        <v>0</v>
      </c>
      <c r="AO52" s="362"/>
      <c r="AP52" s="362"/>
      <c r="AQ52" s="100" t="s">
        <v>81</v>
      </c>
      <c r="AR52" s="101"/>
      <c r="AS52" s="102">
        <f>ROUND(SUM(AS53:AS60),0)</f>
        <v>0</v>
      </c>
      <c r="AT52" s="103">
        <f t="shared" si="1"/>
        <v>0</v>
      </c>
      <c r="AU52" s="104">
        <f>ROUND(SUM(AU53:AU60),5)</f>
        <v>0</v>
      </c>
      <c r="AV52" s="103">
        <f>ROUND(AZ52*L26,0)</f>
        <v>0</v>
      </c>
      <c r="AW52" s="103">
        <f>ROUND(BA52*L27,0)</f>
        <v>0</v>
      </c>
      <c r="AX52" s="103">
        <f>ROUND(BB52*L26,0)</f>
        <v>0</v>
      </c>
      <c r="AY52" s="103">
        <f>ROUND(BC52*L27,0)</f>
        <v>0</v>
      </c>
      <c r="AZ52" s="103">
        <f>ROUND(SUM(AZ53:AZ60),0)</f>
        <v>0</v>
      </c>
      <c r="BA52" s="103">
        <f>ROUND(SUM(BA53:BA60),0)</f>
        <v>0</v>
      </c>
      <c r="BB52" s="103">
        <f>ROUND(SUM(BB53:BB60),0)</f>
        <v>0</v>
      </c>
      <c r="BC52" s="103">
        <f>ROUND(SUM(BC53:BC60),0)</f>
        <v>0</v>
      </c>
      <c r="BD52" s="105">
        <f>ROUND(SUM(BD53:BD60),0)</f>
        <v>0</v>
      </c>
      <c r="BS52" s="106" t="s">
        <v>74</v>
      </c>
      <c r="BT52" s="106" t="s">
        <v>28</v>
      </c>
      <c r="BU52" s="106" t="s">
        <v>76</v>
      </c>
      <c r="BV52" s="106" t="s">
        <v>77</v>
      </c>
      <c r="BW52" s="106" t="s">
        <v>82</v>
      </c>
      <c r="BX52" s="106" t="s">
        <v>7</v>
      </c>
      <c r="CL52" s="106" t="s">
        <v>25</v>
      </c>
      <c r="CM52" s="106" t="s">
        <v>83</v>
      </c>
    </row>
    <row r="53" spans="1:91" s="6" customFormat="1" ht="16.5" customHeight="1">
      <c r="A53" s="107" t="s">
        <v>84</v>
      </c>
      <c r="B53" s="108"/>
      <c r="C53" s="109"/>
      <c r="D53" s="109"/>
      <c r="E53" s="358" t="s">
        <v>85</v>
      </c>
      <c r="F53" s="358"/>
      <c r="G53" s="358"/>
      <c r="H53" s="358"/>
      <c r="I53" s="358"/>
      <c r="J53" s="109"/>
      <c r="K53" s="358" t="s">
        <v>86</v>
      </c>
      <c r="L53" s="358"/>
      <c r="M53" s="358"/>
      <c r="N53" s="358"/>
      <c r="O53" s="358"/>
      <c r="P53" s="358"/>
      <c r="Q53" s="358"/>
      <c r="R53" s="358"/>
      <c r="S53" s="358"/>
      <c r="T53" s="358"/>
      <c r="U53" s="358"/>
      <c r="V53" s="358"/>
      <c r="W53" s="358"/>
      <c r="X53" s="358"/>
      <c r="Y53" s="358"/>
      <c r="Z53" s="358"/>
      <c r="AA53" s="358"/>
      <c r="AB53" s="358"/>
      <c r="AC53" s="358"/>
      <c r="AD53" s="358"/>
      <c r="AE53" s="358"/>
      <c r="AF53" s="358"/>
      <c r="AG53" s="356">
        <f>'01-1 - 01-1 - Architekton...'!J29</f>
        <v>0</v>
      </c>
      <c r="AH53" s="357"/>
      <c r="AI53" s="357"/>
      <c r="AJ53" s="357"/>
      <c r="AK53" s="357"/>
      <c r="AL53" s="357"/>
      <c r="AM53" s="357"/>
      <c r="AN53" s="356">
        <f t="shared" si="0"/>
        <v>0</v>
      </c>
      <c r="AO53" s="357"/>
      <c r="AP53" s="357"/>
      <c r="AQ53" s="110" t="s">
        <v>87</v>
      </c>
      <c r="AR53" s="111"/>
      <c r="AS53" s="112">
        <v>0</v>
      </c>
      <c r="AT53" s="113">
        <f t="shared" si="1"/>
        <v>0</v>
      </c>
      <c r="AU53" s="114">
        <f>'01-1 - 01-1 - Architekton...'!P108</f>
        <v>0</v>
      </c>
      <c r="AV53" s="113">
        <f>'01-1 - 01-1 - Architekton...'!J32</f>
        <v>0</v>
      </c>
      <c r="AW53" s="113">
        <f>'01-1 - 01-1 - Architekton...'!J33</f>
        <v>0</v>
      </c>
      <c r="AX53" s="113">
        <f>'01-1 - 01-1 - Architekton...'!J34</f>
        <v>0</v>
      </c>
      <c r="AY53" s="113">
        <f>'01-1 - 01-1 - Architekton...'!J35</f>
        <v>0</v>
      </c>
      <c r="AZ53" s="113">
        <f>'01-1 - 01-1 - Architekton...'!F32</f>
        <v>0</v>
      </c>
      <c r="BA53" s="113">
        <f>'01-1 - 01-1 - Architekton...'!F33</f>
        <v>0</v>
      </c>
      <c r="BB53" s="113">
        <f>'01-1 - 01-1 - Architekton...'!F34</f>
        <v>0</v>
      </c>
      <c r="BC53" s="113">
        <f>'01-1 - 01-1 - Architekton...'!F35</f>
        <v>0</v>
      </c>
      <c r="BD53" s="115">
        <f>'01-1 - 01-1 - Architekton...'!F36</f>
        <v>0</v>
      </c>
      <c r="BT53" s="116" t="s">
        <v>83</v>
      </c>
      <c r="BV53" s="116" t="s">
        <v>77</v>
      </c>
      <c r="BW53" s="116" t="s">
        <v>88</v>
      </c>
      <c r="BX53" s="116" t="s">
        <v>82</v>
      </c>
      <c r="CL53" s="116" t="s">
        <v>25</v>
      </c>
    </row>
    <row r="54" spans="1:91" s="6" customFormat="1" ht="16.5" customHeight="1">
      <c r="A54" s="107" t="s">
        <v>84</v>
      </c>
      <c r="B54" s="108"/>
      <c r="C54" s="109"/>
      <c r="D54" s="109"/>
      <c r="E54" s="358" t="s">
        <v>89</v>
      </c>
      <c r="F54" s="358"/>
      <c r="G54" s="358"/>
      <c r="H54" s="358"/>
      <c r="I54" s="358"/>
      <c r="J54" s="109"/>
      <c r="K54" s="358" t="s">
        <v>90</v>
      </c>
      <c r="L54" s="358"/>
      <c r="M54" s="358"/>
      <c r="N54" s="358"/>
      <c r="O54" s="358"/>
      <c r="P54" s="358"/>
      <c r="Q54" s="358"/>
      <c r="R54" s="358"/>
      <c r="S54" s="358"/>
      <c r="T54" s="358"/>
      <c r="U54" s="358"/>
      <c r="V54" s="358"/>
      <c r="W54" s="358"/>
      <c r="X54" s="358"/>
      <c r="Y54" s="358"/>
      <c r="Z54" s="358"/>
      <c r="AA54" s="358"/>
      <c r="AB54" s="358"/>
      <c r="AC54" s="358"/>
      <c r="AD54" s="358"/>
      <c r="AE54" s="358"/>
      <c r="AF54" s="358"/>
      <c r="AG54" s="356">
        <f>'01-2 - 01-2 - Zdravotechnika'!J29</f>
        <v>0</v>
      </c>
      <c r="AH54" s="357"/>
      <c r="AI54" s="357"/>
      <c r="AJ54" s="357"/>
      <c r="AK54" s="357"/>
      <c r="AL54" s="357"/>
      <c r="AM54" s="357"/>
      <c r="AN54" s="356">
        <f t="shared" si="0"/>
        <v>0</v>
      </c>
      <c r="AO54" s="357"/>
      <c r="AP54" s="357"/>
      <c r="AQ54" s="110" t="s">
        <v>87</v>
      </c>
      <c r="AR54" s="111"/>
      <c r="AS54" s="112">
        <v>0</v>
      </c>
      <c r="AT54" s="113">
        <f t="shared" si="1"/>
        <v>0</v>
      </c>
      <c r="AU54" s="114">
        <f>'01-2 - 01-2 - Zdravotechnika'!P86</f>
        <v>0</v>
      </c>
      <c r="AV54" s="113">
        <f>'01-2 - 01-2 - Zdravotechnika'!J32</f>
        <v>0</v>
      </c>
      <c r="AW54" s="113">
        <f>'01-2 - 01-2 - Zdravotechnika'!J33</f>
        <v>0</v>
      </c>
      <c r="AX54" s="113">
        <f>'01-2 - 01-2 - Zdravotechnika'!J34</f>
        <v>0</v>
      </c>
      <c r="AY54" s="113">
        <f>'01-2 - 01-2 - Zdravotechnika'!J35</f>
        <v>0</v>
      </c>
      <c r="AZ54" s="113">
        <f>'01-2 - 01-2 - Zdravotechnika'!F32</f>
        <v>0</v>
      </c>
      <c r="BA54" s="113">
        <f>'01-2 - 01-2 - Zdravotechnika'!F33</f>
        <v>0</v>
      </c>
      <c r="BB54" s="113">
        <f>'01-2 - 01-2 - Zdravotechnika'!F34</f>
        <v>0</v>
      </c>
      <c r="BC54" s="113">
        <f>'01-2 - 01-2 - Zdravotechnika'!F35</f>
        <v>0</v>
      </c>
      <c r="BD54" s="115">
        <f>'01-2 - 01-2 - Zdravotechnika'!F36</f>
        <v>0</v>
      </c>
      <c r="BT54" s="116" t="s">
        <v>83</v>
      </c>
      <c r="BV54" s="116" t="s">
        <v>77</v>
      </c>
      <c r="BW54" s="116" t="s">
        <v>91</v>
      </c>
      <c r="BX54" s="116" t="s">
        <v>82</v>
      </c>
      <c r="CL54" s="116" t="s">
        <v>21</v>
      </c>
    </row>
    <row r="55" spans="1:91" s="6" customFormat="1" ht="16.5" customHeight="1">
      <c r="A55" s="107" t="s">
        <v>84</v>
      </c>
      <c r="B55" s="108"/>
      <c r="C55" s="109"/>
      <c r="D55" s="109"/>
      <c r="E55" s="358" t="s">
        <v>92</v>
      </c>
      <c r="F55" s="358"/>
      <c r="G55" s="358"/>
      <c r="H55" s="358"/>
      <c r="I55" s="358"/>
      <c r="J55" s="109"/>
      <c r="K55" s="358" t="s">
        <v>93</v>
      </c>
      <c r="L55" s="358"/>
      <c r="M55" s="358"/>
      <c r="N55" s="358"/>
      <c r="O55" s="358"/>
      <c r="P55" s="358"/>
      <c r="Q55" s="358"/>
      <c r="R55" s="358"/>
      <c r="S55" s="358"/>
      <c r="T55" s="358"/>
      <c r="U55" s="358"/>
      <c r="V55" s="358"/>
      <c r="W55" s="358"/>
      <c r="X55" s="358"/>
      <c r="Y55" s="358"/>
      <c r="Z55" s="358"/>
      <c r="AA55" s="358"/>
      <c r="AB55" s="358"/>
      <c r="AC55" s="358"/>
      <c r="AD55" s="358"/>
      <c r="AE55" s="358"/>
      <c r="AF55" s="358"/>
      <c r="AG55" s="356">
        <f>'01-3 - 01-3 - Ústřední vy...'!J29</f>
        <v>0</v>
      </c>
      <c r="AH55" s="357"/>
      <c r="AI55" s="357"/>
      <c r="AJ55" s="357"/>
      <c r="AK55" s="357"/>
      <c r="AL55" s="357"/>
      <c r="AM55" s="357"/>
      <c r="AN55" s="356">
        <f t="shared" si="0"/>
        <v>0</v>
      </c>
      <c r="AO55" s="357"/>
      <c r="AP55" s="357"/>
      <c r="AQ55" s="110" t="s">
        <v>87</v>
      </c>
      <c r="AR55" s="111"/>
      <c r="AS55" s="112">
        <v>0</v>
      </c>
      <c r="AT55" s="113">
        <f t="shared" si="1"/>
        <v>0</v>
      </c>
      <c r="AU55" s="114">
        <f>'01-3 - 01-3 - Ústřední vy...'!P86</f>
        <v>0</v>
      </c>
      <c r="AV55" s="113">
        <f>'01-3 - 01-3 - Ústřední vy...'!J32</f>
        <v>0</v>
      </c>
      <c r="AW55" s="113">
        <f>'01-3 - 01-3 - Ústřední vy...'!J33</f>
        <v>0</v>
      </c>
      <c r="AX55" s="113">
        <f>'01-3 - 01-3 - Ústřední vy...'!J34</f>
        <v>0</v>
      </c>
      <c r="AY55" s="113">
        <f>'01-3 - 01-3 - Ústřední vy...'!J35</f>
        <v>0</v>
      </c>
      <c r="AZ55" s="113">
        <f>'01-3 - 01-3 - Ústřední vy...'!F32</f>
        <v>0</v>
      </c>
      <c r="BA55" s="113">
        <f>'01-3 - 01-3 - Ústřední vy...'!F33</f>
        <v>0</v>
      </c>
      <c r="BB55" s="113">
        <f>'01-3 - 01-3 - Ústřední vy...'!F34</f>
        <v>0</v>
      </c>
      <c r="BC55" s="113">
        <f>'01-3 - 01-3 - Ústřední vy...'!F35</f>
        <v>0</v>
      </c>
      <c r="BD55" s="115">
        <f>'01-3 - 01-3 - Ústřední vy...'!F36</f>
        <v>0</v>
      </c>
      <c r="BT55" s="116" t="s">
        <v>83</v>
      </c>
      <c r="BV55" s="116" t="s">
        <v>77</v>
      </c>
      <c r="BW55" s="116" t="s">
        <v>94</v>
      </c>
      <c r="BX55" s="116" t="s">
        <v>82</v>
      </c>
      <c r="CL55" s="116" t="s">
        <v>21</v>
      </c>
    </row>
    <row r="56" spans="1:91" s="6" customFormat="1" ht="16.5" customHeight="1">
      <c r="A56" s="107" t="s">
        <v>84</v>
      </c>
      <c r="B56" s="108"/>
      <c r="C56" s="109"/>
      <c r="D56" s="109"/>
      <c r="E56" s="358" t="s">
        <v>95</v>
      </c>
      <c r="F56" s="358"/>
      <c r="G56" s="358"/>
      <c r="H56" s="358"/>
      <c r="I56" s="358"/>
      <c r="J56" s="109"/>
      <c r="K56" s="358" t="s">
        <v>96</v>
      </c>
      <c r="L56" s="358"/>
      <c r="M56" s="358"/>
      <c r="N56" s="358"/>
      <c r="O56" s="358"/>
      <c r="P56" s="358"/>
      <c r="Q56" s="358"/>
      <c r="R56" s="358"/>
      <c r="S56" s="358"/>
      <c r="T56" s="358"/>
      <c r="U56" s="358"/>
      <c r="V56" s="358"/>
      <c r="W56" s="358"/>
      <c r="X56" s="358"/>
      <c r="Y56" s="358"/>
      <c r="Z56" s="358"/>
      <c r="AA56" s="358"/>
      <c r="AB56" s="358"/>
      <c r="AC56" s="358"/>
      <c r="AD56" s="358"/>
      <c r="AE56" s="358"/>
      <c r="AF56" s="358"/>
      <c r="AG56" s="356">
        <f>'01-4 - 01-4 - Vzduchotech...'!J29</f>
        <v>0</v>
      </c>
      <c r="AH56" s="357"/>
      <c r="AI56" s="357"/>
      <c r="AJ56" s="357"/>
      <c r="AK56" s="357"/>
      <c r="AL56" s="357"/>
      <c r="AM56" s="357"/>
      <c r="AN56" s="356">
        <f t="shared" si="0"/>
        <v>0</v>
      </c>
      <c r="AO56" s="357"/>
      <c r="AP56" s="357"/>
      <c r="AQ56" s="110" t="s">
        <v>87</v>
      </c>
      <c r="AR56" s="111"/>
      <c r="AS56" s="112">
        <v>0</v>
      </c>
      <c r="AT56" s="113">
        <f t="shared" si="1"/>
        <v>0</v>
      </c>
      <c r="AU56" s="114">
        <f>'01-4 - 01-4 - Vzduchotech...'!P84</f>
        <v>0</v>
      </c>
      <c r="AV56" s="113">
        <f>'01-4 - 01-4 - Vzduchotech...'!J32</f>
        <v>0</v>
      </c>
      <c r="AW56" s="113">
        <f>'01-4 - 01-4 - Vzduchotech...'!J33</f>
        <v>0</v>
      </c>
      <c r="AX56" s="113">
        <f>'01-4 - 01-4 - Vzduchotech...'!J34</f>
        <v>0</v>
      </c>
      <c r="AY56" s="113">
        <f>'01-4 - 01-4 - Vzduchotech...'!J35</f>
        <v>0</v>
      </c>
      <c r="AZ56" s="113">
        <f>'01-4 - 01-4 - Vzduchotech...'!F32</f>
        <v>0</v>
      </c>
      <c r="BA56" s="113">
        <f>'01-4 - 01-4 - Vzduchotech...'!F33</f>
        <v>0</v>
      </c>
      <c r="BB56" s="113">
        <f>'01-4 - 01-4 - Vzduchotech...'!F34</f>
        <v>0</v>
      </c>
      <c r="BC56" s="113">
        <f>'01-4 - 01-4 - Vzduchotech...'!F35</f>
        <v>0</v>
      </c>
      <c r="BD56" s="115">
        <f>'01-4 - 01-4 - Vzduchotech...'!F36</f>
        <v>0</v>
      </c>
      <c r="BT56" s="116" t="s">
        <v>83</v>
      </c>
      <c r="BV56" s="116" t="s">
        <v>77</v>
      </c>
      <c r="BW56" s="116" t="s">
        <v>97</v>
      </c>
      <c r="BX56" s="116" t="s">
        <v>82</v>
      </c>
      <c r="CL56" s="116" t="s">
        <v>21</v>
      </c>
    </row>
    <row r="57" spans="1:91" s="6" customFormat="1" ht="16.5" customHeight="1">
      <c r="A57" s="107" t="s">
        <v>84</v>
      </c>
      <c r="B57" s="108"/>
      <c r="C57" s="109"/>
      <c r="D57" s="109"/>
      <c r="E57" s="358" t="s">
        <v>98</v>
      </c>
      <c r="F57" s="358"/>
      <c r="G57" s="358"/>
      <c r="H57" s="358"/>
      <c r="I57" s="358"/>
      <c r="J57" s="109"/>
      <c r="K57" s="358" t="s">
        <v>99</v>
      </c>
      <c r="L57" s="358"/>
      <c r="M57" s="358"/>
      <c r="N57" s="358"/>
      <c r="O57" s="358"/>
      <c r="P57" s="358"/>
      <c r="Q57" s="358"/>
      <c r="R57" s="358"/>
      <c r="S57" s="358"/>
      <c r="T57" s="358"/>
      <c r="U57" s="358"/>
      <c r="V57" s="358"/>
      <c r="W57" s="358"/>
      <c r="X57" s="358"/>
      <c r="Y57" s="358"/>
      <c r="Z57" s="358"/>
      <c r="AA57" s="358"/>
      <c r="AB57" s="358"/>
      <c r="AC57" s="358"/>
      <c r="AD57" s="358"/>
      <c r="AE57" s="358"/>
      <c r="AF57" s="358"/>
      <c r="AG57" s="356">
        <f>'01-5a - 01-5a - Elektroin...'!J29</f>
        <v>0</v>
      </c>
      <c r="AH57" s="357"/>
      <c r="AI57" s="357"/>
      <c r="AJ57" s="357"/>
      <c r="AK57" s="357"/>
      <c r="AL57" s="357"/>
      <c r="AM57" s="357"/>
      <c r="AN57" s="356">
        <f t="shared" si="0"/>
        <v>0</v>
      </c>
      <c r="AO57" s="357"/>
      <c r="AP57" s="357"/>
      <c r="AQ57" s="110" t="s">
        <v>87</v>
      </c>
      <c r="AR57" s="111"/>
      <c r="AS57" s="112">
        <v>0</v>
      </c>
      <c r="AT57" s="113">
        <f t="shared" si="1"/>
        <v>0</v>
      </c>
      <c r="AU57" s="114">
        <f>'01-5a - 01-5a - Elektroin...'!P89</f>
        <v>0</v>
      </c>
      <c r="AV57" s="113">
        <f>'01-5a - 01-5a - Elektroin...'!J32</f>
        <v>0</v>
      </c>
      <c r="AW57" s="113">
        <f>'01-5a - 01-5a - Elektroin...'!J33</f>
        <v>0</v>
      </c>
      <c r="AX57" s="113">
        <f>'01-5a - 01-5a - Elektroin...'!J34</f>
        <v>0</v>
      </c>
      <c r="AY57" s="113">
        <f>'01-5a - 01-5a - Elektroin...'!J35</f>
        <v>0</v>
      </c>
      <c r="AZ57" s="113">
        <f>'01-5a - 01-5a - Elektroin...'!F32</f>
        <v>0</v>
      </c>
      <c r="BA57" s="113">
        <f>'01-5a - 01-5a - Elektroin...'!F33</f>
        <v>0</v>
      </c>
      <c r="BB57" s="113">
        <f>'01-5a - 01-5a - Elektroin...'!F34</f>
        <v>0</v>
      </c>
      <c r="BC57" s="113">
        <f>'01-5a - 01-5a - Elektroin...'!F35</f>
        <v>0</v>
      </c>
      <c r="BD57" s="115">
        <f>'01-5a - 01-5a - Elektroin...'!F36</f>
        <v>0</v>
      </c>
      <c r="BT57" s="116" t="s">
        <v>83</v>
      </c>
      <c r="BV57" s="116" t="s">
        <v>77</v>
      </c>
      <c r="BW57" s="116" t="s">
        <v>100</v>
      </c>
      <c r="BX57" s="116" t="s">
        <v>82</v>
      </c>
      <c r="CL57" s="116" t="s">
        <v>21</v>
      </c>
    </row>
    <row r="58" spans="1:91" s="6" customFormat="1" ht="28.5" customHeight="1">
      <c r="A58" s="107" t="s">
        <v>84</v>
      </c>
      <c r="B58" s="108"/>
      <c r="C58" s="109"/>
      <c r="D58" s="109"/>
      <c r="E58" s="358" t="s">
        <v>101</v>
      </c>
      <c r="F58" s="358"/>
      <c r="G58" s="358"/>
      <c r="H58" s="358"/>
      <c r="I58" s="358"/>
      <c r="J58" s="109"/>
      <c r="K58" s="358" t="s">
        <v>102</v>
      </c>
      <c r="L58" s="358"/>
      <c r="M58" s="358"/>
      <c r="N58" s="358"/>
      <c r="O58" s="358"/>
      <c r="P58" s="358"/>
      <c r="Q58" s="358"/>
      <c r="R58" s="358"/>
      <c r="S58" s="358"/>
      <c r="T58" s="358"/>
      <c r="U58" s="358"/>
      <c r="V58" s="358"/>
      <c r="W58" s="358"/>
      <c r="X58" s="358"/>
      <c r="Y58" s="358"/>
      <c r="Z58" s="358"/>
      <c r="AA58" s="358"/>
      <c r="AB58" s="358"/>
      <c r="AC58" s="358"/>
      <c r="AD58" s="358"/>
      <c r="AE58" s="358"/>
      <c r="AF58" s="358"/>
      <c r="AG58" s="356">
        <f>'01-5b - 01-5b - Navýšení ...'!J29</f>
        <v>0</v>
      </c>
      <c r="AH58" s="357"/>
      <c r="AI58" s="357"/>
      <c r="AJ58" s="357"/>
      <c r="AK58" s="357"/>
      <c r="AL58" s="357"/>
      <c r="AM58" s="357"/>
      <c r="AN58" s="356">
        <f t="shared" si="0"/>
        <v>0</v>
      </c>
      <c r="AO58" s="357"/>
      <c r="AP58" s="357"/>
      <c r="AQ58" s="110" t="s">
        <v>87</v>
      </c>
      <c r="AR58" s="111"/>
      <c r="AS58" s="112">
        <v>0</v>
      </c>
      <c r="AT58" s="113">
        <f t="shared" si="1"/>
        <v>0</v>
      </c>
      <c r="AU58" s="114">
        <f>'01-5b - 01-5b - Navýšení ...'!P90</f>
        <v>0</v>
      </c>
      <c r="AV58" s="113">
        <f>'01-5b - 01-5b - Navýšení ...'!J32</f>
        <v>0</v>
      </c>
      <c r="AW58" s="113">
        <f>'01-5b - 01-5b - Navýšení ...'!J33</f>
        <v>0</v>
      </c>
      <c r="AX58" s="113">
        <f>'01-5b - 01-5b - Navýšení ...'!J34</f>
        <v>0</v>
      </c>
      <c r="AY58" s="113">
        <f>'01-5b - 01-5b - Navýšení ...'!J35</f>
        <v>0</v>
      </c>
      <c r="AZ58" s="113">
        <f>'01-5b - 01-5b - Navýšení ...'!F32</f>
        <v>0</v>
      </c>
      <c r="BA58" s="113">
        <f>'01-5b - 01-5b - Navýšení ...'!F33</f>
        <v>0</v>
      </c>
      <c r="BB58" s="113">
        <f>'01-5b - 01-5b - Navýšení ...'!F34</f>
        <v>0</v>
      </c>
      <c r="BC58" s="113">
        <f>'01-5b - 01-5b - Navýšení ...'!F35</f>
        <v>0</v>
      </c>
      <c r="BD58" s="115">
        <f>'01-5b - 01-5b - Navýšení ...'!F36</f>
        <v>0</v>
      </c>
      <c r="BT58" s="116" t="s">
        <v>83</v>
      </c>
      <c r="BV58" s="116" t="s">
        <v>77</v>
      </c>
      <c r="BW58" s="116" t="s">
        <v>103</v>
      </c>
      <c r="BX58" s="116" t="s">
        <v>82</v>
      </c>
      <c r="CL58" s="116" t="s">
        <v>21</v>
      </c>
    </row>
    <row r="59" spans="1:91" s="6" customFormat="1" ht="28.5" customHeight="1">
      <c r="A59" s="107" t="s">
        <v>84</v>
      </c>
      <c r="B59" s="108"/>
      <c r="C59" s="109"/>
      <c r="D59" s="109"/>
      <c r="E59" s="358" t="s">
        <v>104</v>
      </c>
      <c r="F59" s="358"/>
      <c r="G59" s="358"/>
      <c r="H59" s="358"/>
      <c r="I59" s="358"/>
      <c r="J59" s="109"/>
      <c r="K59" s="358" t="s">
        <v>105</v>
      </c>
      <c r="L59" s="358"/>
      <c r="M59" s="358"/>
      <c r="N59" s="358"/>
      <c r="O59" s="358"/>
      <c r="P59" s="358"/>
      <c r="Q59" s="358"/>
      <c r="R59" s="358"/>
      <c r="S59" s="358"/>
      <c r="T59" s="358"/>
      <c r="U59" s="358"/>
      <c r="V59" s="358"/>
      <c r="W59" s="358"/>
      <c r="X59" s="358"/>
      <c r="Y59" s="358"/>
      <c r="Z59" s="358"/>
      <c r="AA59" s="358"/>
      <c r="AB59" s="358"/>
      <c r="AC59" s="358"/>
      <c r="AD59" s="358"/>
      <c r="AE59" s="358"/>
      <c r="AF59" s="358"/>
      <c r="AG59" s="356">
        <f>'01-6 - 01-6 - Strukturova...'!J29</f>
        <v>0</v>
      </c>
      <c r="AH59" s="357"/>
      <c r="AI59" s="357"/>
      <c r="AJ59" s="357"/>
      <c r="AK59" s="357"/>
      <c r="AL59" s="357"/>
      <c r="AM59" s="357"/>
      <c r="AN59" s="356">
        <f t="shared" si="0"/>
        <v>0</v>
      </c>
      <c r="AO59" s="357"/>
      <c r="AP59" s="357"/>
      <c r="AQ59" s="110" t="s">
        <v>87</v>
      </c>
      <c r="AR59" s="111"/>
      <c r="AS59" s="112">
        <v>0</v>
      </c>
      <c r="AT59" s="113">
        <f t="shared" si="1"/>
        <v>0</v>
      </c>
      <c r="AU59" s="114">
        <f>'01-6 - 01-6 - Strukturova...'!P89</f>
        <v>0</v>
      </c>
      <c r="AV59" s="113">
        <f>'01-6 - 01-6 - Strukturova...'!J32</f>
        <v>0</v>
      </c>
      <c r="AW59" s="113">
        <f>'01-6 - 01-6 - Strukturova...'!J33</f>
        <v>0</v>
      </c>
      <c r="AX59" s="113">
        <f>'01-6 - 01-6 - Strukturova...'!J34</f>
        <v>0</v>
      </c>
      <c r="AY59" s="113">
        <f>'01-6 - 01-6 - Strukturova...'!J35</f>
        <v>0</v>
      </c>
      <c r="AZ59" s="113">
        <f>'01-6 - 01-6 - Strukturova...'!F32</f>
        <v>0</v>
      </c>
      <c r="BA59" s="113">
        <f>'01-6 - 01-6 - Strukturova...'!F33</f>
        <v>0</v>
      </c>
      <c r="BB59" s="113">
        <f>'01-6 - 01-6 - Strukturova...'!F34</f>
        <v>0</v>
      </c>
      <c r="BC59" s="113">
        <f>'01-6 - 01-6 - Strukturova...'!F35</f>
        <v>0</v>
      </c>
      <c r="BD59" s="115">
        <f>'01-6 - 01-6 - Strukturova...'!F36</f>
        <v>0</v>
      </c>
      <c r="BT59" s="116" t="s">
        <v>83</v>
      </c>
      <c r="BV59" s="116" t="s">
        <v>77</v>
      </c>
      <c r="BW59" s="116" t="s">
        <v>106</v>
      </c>
      <c r="BX59" s="116" t="s">
        <v>82</v>
      </c>
      <c r="CL59" s="116" t="s">
        <v>21</v>
      </c>
    </row>
    <row r="60" spans="1:91" s="6" customFormat="1" ht="16.5" customHeight="1">
      <c r="A60" s="107" t="s">
        <v>84</v>
      </c>
      <c r="B60" s="108"/>
      <c r="C60" s="109"/>
      <c r="D60" s="109"/>
      <c r="E60" s="358" t="s">
        <v>107</v>
      </c>
      <c r="F60" s="358"/>
      <c r="G60" s="358"/>
      <c r="H60" s="358"/>
      <c r="I60" s="358"/>
      <c r="J60" s="109"/>
      <c r="K60" s="358" t="s">
        <v>108</v>
      </c>
      <c r="L60" s="358"/>
      <c r="M60" s="358"/>
      <c r="N60" s="358"/>
      <c r="O60" s="358"/>
      <c r="P60" s="358"/>
      <c r="Q60" s="358"/>
      <c r="R60" s="358"/>
      <c r="S60" s="358"/>
      <c r="T60" s="358"/>
      <c r="U60" s="358"/>
      <c r="V60" s="358"/>
      <c r="W60" s="358"/>
      <c r="X60" s="358"/>
      <c r="Y60" s="358"/>
      <c r="Z60" s="358"/>
      <c r="AA60" s="358"/>
      <c r="AB60" s="358"/>
      <c r="AC60" s="358"/>
      <c r="AD60" s="358"/>
      <c r="AE60" s="358"/>
      <c r="AF60" s="358"/>
      <c r="AG60" s="356">
        <f>'01-7 - 01-7 - Vybavení uč...'!J29</f>
        <v>0</v>
      </c>
      <c r="AH60" s="357"/>
      <c r="AI60" s="357"/>
      <c r="AJ60" s="357"/>
      <c r="AK60" s="357"/>
      <c r="AL60" s="357"/>
      <c r="AM60" s="357"/>
      <c r="AN60" s="356">
        <f t="shared" si="0"/>
        <v>0</v>
      </c>
      <c r="AO60" s="357"/>
      <c r="AP60" s="357"/>
      <c r="AQ60" s="110" t="s">
        <v>87</v>
      </c>
      <c r="AR60" s="111"/>
      <c r="AS60" s="117">
        <v>0</v>
      </c>
      <c r="AT60" s="118">
        <f t="shared" si="1"/>
        <v>0</v>
      </c>
      <c r="AU60" s="119">
        <f>'01-7 - 01-7 - Vybavení uč...'!P84</f>
        <v>0</v>
      </c>
      <c r="AV60" s="118">
        <f>'01-7 - 01-7 - Vybavení uč...'!J32</f>
        <v>0</v>
      </c>
      <c r="AW60" s="118">
        <f>'01-7 - 01-7 - Vybavení uč...'!J33</f>
        <v>0</v>
      </c>
      <c r="AX60" s="118">
        <f>'01-7 - 01-7 - Vybavení uč...'!J34</f>
        <v>0</v>
      </c>
      <c r="AY60" s="118">
        <f>'01-7 - 01-7 - Vybavení uč...'!J35</f>
        <v>0</v>
      </c>
      <c r="AZ60" s="118">
        <f>'01-7 - 01-7 - Vybavení uč...'!F32</f>
        <v>0</v>
      </c>
      <c r="BA60" s="118">
        <f>'01-7 - 01-7 - Vybavení uč...'!F33</f>
        <v>0</v>
      </c>
      <c r="BB60" s="118">
        <f>'01-7 - 01-7 - Vybavení uč...'!F34</f>
        <v>0</v>
      </c>
      <c r="BC60" s="118">
        <f>'01-7 - 01-7 - Vybavení uč...'!F35</f>
        <v>0</v>
      </c>
      <c r="BD60" s="120">
        <f>'01-7 - 01-7 - Vybavení uč...'!F36</f>
        <v>0</v>
      </c>
      <c r="BT60" s="116" t="s">
        <v>83</v>
      </c>
      <c r="BV60" s="116" t="s">
        <v>77</v>
      </c>
      <c r="BW60" s="116" t="s">
        <v>109</v>
      </c>
      <c r="BX60" s="116" t="s">
        <v>82</v>
      </c>
      <c r="CL60" s="116" t="s">
        <v>21</v>
      </c>
    </row>
    <row r="61" spans="1:91" s="1" customFormat="1" ht="30" customHeight="1">
      <c r="B61" s="42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2"/>
    </row>
    <row r="62" spans="1:91" s="1" customFormat="1" ht="6.9" customHeight="1"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62"/>
    </row>
  </sheetData>
  <sheetProtection algorithmName="SHA-512" hashValue="oA3T1d8tFPUxCvRJdokS7s7v9Y5v/sCZOwjS2pNMptZ7mnKVcCCTD7O71seArLiOfdoBQ/B2tiNGZg84pYxBag==" saltValue="NPiM3Bu3uh1cPxC1CVp30GB6o+UlibPidP5Z+IyxyQ49scTVG1ll19jyfmuwwIh1vWTxgkCKIy+pER+wdbiv5g==" spinCount="100000" sheet="1" objects="1" scenarios="1" formatColumns="0" formatRows="0"/>
  <mergeCells count="7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G56:AM56"/>
    <mergeCell ref="E56:I56"/>
    <mergeCell ref="K56:AF56"/>
    <mergeCell ref="AN57:AP57"/>
    <mergeCell ref="AG57:AM57"/>
    <mergeCell ref="E57:I57"/>
    <mergeCell ref="K57:AF57"/>
    <mergeCell ref="AR2:BE2"/>
    <mergeCell ref="AN60:AP60"/>
    <mergeCell ref="AG60:AM60"/>
    <mergeCell ref="E60:I60"/>
    <mergeCell ref="K60:AF60"/>
    <mergeCell ref="AG51:AM51"/>
    <mergeCell ref="AN51:AP51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56:AP56"/>
  </mergeCells>
  <hyperlinks>
    <hyperlink ref="K1:S1" location="C2" display="1) Rekapitulace stavby"/>
    <hyperlink ref="W1:AI1" location="C51" display="2) Rekapitulace objektů stavby a soupisů prací"/>
    <hyperlink ref="A53" location="'01-1 - 01-1 - Architekton...'!C2" display="/"/>
    <hyperlink ref="A54" location="'01-2 - 01-2 - Zdravotechnika'!C2" display="/"/>
    <hyperlink ref="A55" location="'01-3 - 01-3 - Ústřední vy...'!C2" display="/"/>
    <hyperlink ref="A56" location="'01-4 - 01-4 - Vzduchotech...'!C2" display="/"/>
    <hyperlink ref="A57" location="'01-5a - 01-5a - Elektroin...'!C2" display="/"/>
    <hyperlink ref="A58" location="'01-5b - 01-5b - Navýšení ...'!C2" display="/"/>
    <hyperlink ref="A59" location="'01-6 - 01-6 - Strukturova...'!C2" display="/"/>
    <hyperlink ref="A60" location="'01-7 - 01-7 - Vybavení uč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77" customWidth="1"/>
    <col min="2" max="2" width="1.7109375" style="277" customWidth="1"/>
    <col min="3" max="4" width="5" style="277" customWidth="1"/>
    <col min="5" max="5" width="11.7109375" style="277" customWidth="1"/>
    <col min="6" max="6" width="9.140625" style="277" customWidth="1"/>
    <col min="7" max="7" width="5" style="277" customWidth="1"/>
    <col min="8" max="8" width="77.85546875" style="277" customWidth="1"/>
    <col min="9" max="10" width="20" style="277" customWidth="1"/>
    <col min="11" max="11" width="1.7109375" style="277" customWidth="1"/>
  </cols>
  <sheetData>
    <row r="1" spans="2:11" ht="37.5" customHeight="1"/>
    <row r="2" spans="2:1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pans="2:11" s="16" customFormat="1" ht="45" customHeight="1">
      <c r="B3" s="281"/>
      <c r="C3" s="407" t="s">
        <v>1975</v>
      </c>
      <c r="D3" s="407"/>
      <c r="E3" s="407"/>
      <c r="F3" s="407"/>
      <c r="G3" s="407"/>
      <c r="H3" s="407"/>
      <c r="I3" s="407"/>
      <c r="J3" s="407"/>
      <c r="K3" s="282"/>
    </row>
    <row r="4" spans="2:11" ht="25.5" customHeight="1">
      <c r="B4" s="283"/>
      <c r="C4" s="408" t="s">
        <v>1976</v>
      </c>
      <c r="D4" s="408"/>
      <c r="E4" s="408"/>
      <c r="F4" s="408"/>
      <c r="G4" s="408"/>
      <c r="H4" s="408"/>
      <c r="I4" s="408"/>
      <c r="J4" s="408"/>
      <c r="K4" s="284"/>
    </row>
    <row r="5" spans="2:11" ht="5.25" customHeight="1">
      <c r="B5" s="283"/>
      <c r="C5" s="285"/>
      <c r="D5" s="285"/>
      <c r="E5" s="285"/>
      <c r="F5" s="285"/>
      <c r="G5" s="285"/>
      <c r="H5" s="285"/>
      <c r="I5" s="285"/>
      <c r="J5" s="285"/>
      <c r="K5" s="284"/>
    </row>
    <row r="6" spans="2:11" ht="15" customHeight="1">
      <c r="B6" s="283"/>
      <c r="C6" s="406" t="s">
        <v>1977</v>
      </c>
      <c r="D6" s="406"/>
      <c r="E6" s="406"/>
      <c r="F6" s="406"/>
      <c r="G6" s="406"/>
      <c r="H6" s="406"/>
      <c r="I6" s="406"/>
      <c r="J6" s="406"/>
      <c r="K6" s="284"/>
    </row>
    <row r="7" spans="2:11" ht="15" customHeight="1">
      <c r="B7" s="287"/>
      <c r="C7" s="406" t="s">
        <v>1978</v>
      </c>
      <c r="D7" s="406"/>
      <c r="E7" s="406"/>
      <c r="F7" s="406"/>
      <c r="G7" s="406"/>
      <c r="H7" s="406"/>
      <c r="I7" s="406"/>
      <c r="J7" s="406"/>
      <c r="K7" s="284"/>
    </row>
    <row r="8" spans="2:1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pans="2:11" ht="15" customHeight="1">
      <c r="B9" s="287"/>
      <c r="C9" s="406" t="s">
        <v>1979</v>
      </c>
      <c r="D9" s="406"/>
      <c r="E9" s="406"/>
      <c r="F9" s="406"/>
      <c r="G9" s="406"/>
      <c r="H9" s="406"/>
      <c r="I9" s="406"/>
      <c r="J9" s="406"/>
      <c r="K9" s="284"/>
    </row>
    <row r="10" spans="2:11" ht="15" customHeight="1">
      <c r="B10" s="287"/>
      <c r="C10" s="286"/>
      <c r="D10" s="406" t="s">
        <v>1980</v>
      </c>
      <c r="E10" s="406"/>
      <c r="F10" s="406"/>
      <c r="G10" s="406"/>
      <c r="H10" s="406"/>
      <c r="I10" s="406"/>
      <c r="J10" s="406"/>
      <c r="K10" s="284"/>
    </row>
    <row r="11" spans="2:11" ht="15" customHeight="1">
      <c r="B11" s="287"/>
      <c r="C11" s="288"/>
      <c r="D11" s="406" t="s">
        <v>1981</v>
      </c>
      <c r="E11" s="406"/>
      <c r="F11" s="406"/>
      <c r="G11" s="406"/>
      <c r="H11" s="406"/>
      <c r="I11" s="406"/>
      <c r="J11" s="406"/>
      <c r="K11" s="284"/>
    </row>
    <row r="12" spans="2:11" ht="12.75" customHeight="1">
      <c r="B12" s="287"/>
      <c r="C12" s="288"/>
      <c r="D12" s="288"/>
      <c r="E12" s="288"/>
      <c r="F12" s="288"/>
      <c r="G12" s="288"/>
      <c r="H12" s="288"/>
      <c r="I12" s="288"/>
      <c r="J12" s="288"/>
      <c r="K12" s="284"/>
    </row>
    <row r="13" spans="2:11" ht="15" customHeight="1">
      <c r="B13" s="287"/>
      <c r="C13" s="288"/>
      <c r="D13" s="406" t="s">
        <v>1982</v>
      </c>
      <c r="E13" s="406"/>
      <c r="F13" s="406"/>
      <c r="G13" s="406"/>
      <c r="H13" s="406"/>
      <c r="I13" s="406"/>
      <c r="J13" s="406"/>
      <c r="K13" s="284"/>
    </row>
    <row r="14" spans="2:11" ht="15" customHeight="1">
      <c r="B14" s="287"/>
      <c r="C14" s="288"/>
      <c r="D14" s="406" t="s">
        <v>1983</v>
      </c>
      <c r="E14" s="406"/>
      <c r="F14" s="406"/>
      <c r="G14" s="406"/>
      <c r="H14" s="406"/>
      <c r="I14" s="406"/>
      <c r="J14" s="406"/>
      <c r="K14" s="284"/>
    </row>
    <row r="15" spans="2:11" ht="15" customHeight="1">
      <c r="B15" s="287"/>
      <c r="C15" s="288"/>
      <c r="D15" s="406" t="s">
        <v>1984</v>
      </c>
      <c r="E15" s="406"/>
      <c r="F15" s="406"/>
      <c r="G15" s="406"/>
      <c r="H15" s="406"/>
      <c r="I15" s="406"/>
      <c r="J15" s="406"/>
      <c r="K15" s="284"/>
    </row>
    <row r="16" spans="2:11" ht="15" customHeight="1">
      <c r="B16" s="287"/>
      <c r="C16" s="288"/>
      <c r="D16" s="288"/>
      <c r="E16" s="289" t="s">
        <v>81</v>
      </c>
      <c r="F16" s="406" t="s">
        <v>1985</v>
      </c>
      <c r="G16" s="406"/>
      <c r="H16" s="406"/>
      <c r="I16" s="406"/>
      <c r="J16" s="406"/>
      <c r="K16" s="284"/>
    </row>
    <row r="17" spans="2:11" ht="15" customHeight="1">
      <c r="B17" s="287"/>
      <c r="C17" s="288"/>
      <c r="D17" s="288"/>
      <c r="E17" s="289" t="s">
        <v>1986</v>
      </c>
      <c r="F17" s="406" t="s">
        <v>1987</v>
      </c>
      <c r="G17" s="406"/>
      <c r="H17" s="406"/>
      <c r="I17" s="406"/>
      <c r="J17" s="406"/>
      <c r="K17" s="284"/>
    </row>
    <row r="18" spans="2:11" ht="15" customHeight="1">
      <c r="B18" s="287"/>
      <c r="C18" s="288"/>
      <c r="D18" s="288"/>
      <c r="E18" s="289" t="s">
        <v>1988</v>
      </c>
      <c r="F18" s="406" t="s">
        <v>1989</v>
      </c>
      <c r="G18" s="406"/>
      <c r="H18" s="406"/>
      <c r="I18" s="406"/>
      <c r="J18" s="406"/>
      <c r="K18" s="284"/>
    </row>
    <row r="19" spans="2:11" ht="15" customHeight="1">
      <c r="B19" s="287"/>
      <c r="C19" s="288"/>
      <c r="D19" s="288"/>
      <c r="E19" s="289" t="s">
        <v>1990</v>
      </c>
      <c r="F19" s="406" t="s">
        <v>1991</v>
      </c>
      <c r="G19" s="406"/>
      <c r="H19" s="406"/>
      <c r="I19" s="406"/>
      <c r="J19" s="406"/>
      <c r="K19" s="284"/>
    </row>
    <row r="20" spans="2:11" ht="15" customHeight="1">
      <c r="B20" s="287"/>
      <c r="C20" s="288"/>
      <c r="D20" s="288"/>
      <c r="E20" s="289" t="s">
        <v>1992</v>
      </c>
      <c r="F20" s="406" t="s">
        <v>1993</v>
      </c>
      <c r="G20" s="406"/>
      <c r="H20" s="406"/>
      <c r="I20" s="406"/>
      <c r="J20" s="406"/>
      <c r="K20" s="284"/>
    </row>
    <row r="21" spans="2:11" ht="15" customHeight="1">
      <c r="B21" s="287"/>
      <c r="C21" s="288"/>
      <c r="D21" s="288"/>
      <c r="E21" s="289" t="s">
        <v>87</v>
      </c>
      <c r="F21" s="406" t="s">
        <v>1994</v>
      </c>
      <c r="G21" s="406"/>
      <c r="H21" s="406"/>
      <c r="I21" s="406"/>
      <c r="J21" s="406"/>
      <c r="K21" s="284"/>
    </row>
    <row r="22" spans="2:11" ht="12.75" customHeight="1">
      <c r="B22" s="287"/>
      <c r="C22" s="288"/>
      <c r="D22" s="288"/>
      <c r="E22" s="288"/>
      <c r="F22" s="288"/>
      <c r="G22" s="288"/>
      <c r="H22" s="288"/>
      <c r="I22" s="288"/>
      <c r="J22" s="288"/>
      <c r="K22" s="284"/>
    </row>
    <row r="23" spans="2:11" ht="15" customHeight="1">
      <c r="B23" s="287"/>
      <c r="C23" s="406" t="s">
        <v>1995</v>
      </c>
      <c r="D23" s="406"/>
      <c r="E23" s="406"/>
      <c r="F23" s="406"/>
      <c r="G23" s="406"/>
      <c r="H23" s="406"/>
      <c r="I23" s="406"/>
      <c r="J23" s="406"/>
      <c r="K23" s="284"/>
    </row>
    <row r="24" spans="2:11" ht="15" customHeight="1">
      <c r="B24" s="287"/>
      <c r="C24" s="406" t="s">
        <v>1996</v>
      </c>
      <c r="D24" s="406"/>
      <c r="E24" s="406"/>
      <c r="F24" s="406"/>
      <c r="G24" s="406"/>
      <c r="H24" s="406"/>
      <c r="I24" s="406"/>
      <c r="J24" s="406"/>
      <c r="K24" s="284"/>
    </row>
    <row r="25" spans="2:11" ht="15" customHeight="1">
      <c r="B25" s="287"/>
      <c r="C25" s="286"/>
      <c r="D25" s="406" t="s">
        <v>1997</v>
      </c>
      <c r="E25" s="406"/>
      <c r="F25" s="406"/>
      <c r="G25" s="406"/>
      <c r="H25" s="406"/>
      <c r="I25" s="406"/>
      <c r="J25" s="406"/>
      <c r="K25" s="284"/>
    </row>
    <row r="26" spans="2:11" ht="15" customHeight="1">
      <c r="B26" s="287"/>
      <c r="C26" s="288"/>
      <c r="D26" s="406" t="s">
        <v>1998</v>
      </c>
      <c r="E26" s="406"/>
      <c r="F26" s="406"/>
      <c r="G26" s="406"/>
      <c r="H26" s="406"/>
      <c r="I26" s="406"/>
      <c r="J26" s="406"/>
      <c r="K26" s="284"/>
    </row>
    <row r="27" spans="2:11" ht="12.75" customHeight="1">
      <c r="B27" s="287"/>
      <c r="C27" s="288"/>
      <c r="D27" s="288"/>
      <c r="E27" s="288"/>
      <c r="F27" s="288"/>
      <c r="G27" s="288"/>
      <c r="H27" s="288"/>
      <c r="I27" s="288"/>
      <c r="J27" s="288"/>
      <c r="K27" s="284"/>
    </row>
    <row r="28" spans="2:11" ht="15" customHeight="1">
      <c r="B28" s="287"/>
      <c r="C28" s="288"/>
      <c r="D28" s="406" t="s">
        <v>1999</v>
      </c>
      <c r="E28" s="406"/>
      <c r="F28" s="406"/>
      <c r="G28" s="406"/>
      <c r="H28" s="406"/>
      <c r="I28" s="406"/>
      <c r="J28" s="406"/>
      <c r="K28" s="284"/>
    </row>
    <row r="29" spans="2:11" ht="15" customHeight="1">
      <c r="B29" s="287"/>
      <c r="C29" s="288"/>
      <c r="D29" s="406" t="s">
        <v>2000</v>
      </c>
      <c r="E29" s="406"/>
      <c r="F29" s="406"/>
      <c r="G29" s="406"/>
      <c r="H29" s="406"/>
      <c r="I29" s="406"/>
      <c r="J29" s="406"/>
      <c r="K29" s="284"/>
    </row>
    <row r="30" spans="2:11" ht="12.75" customHeight="1">
      <c r="B30" s="287"/>
      <c r="C30" s="288"/>
      <c r="D30" s="288"/>
      <c r="E30" s="288"/>
      <c r="F30" s="288"/>
      <c r="G30" s="288"/>
      <c r="H30" s="288"/>
      <c r="I30" s="288"/>
      <c r="J30" s="288"/>
      <c r="K30" s="284"/>
    </row>
    <row r="31" spans="2:11" ht="15" customHeight="1">
      <c r="B31" s="287"/>
      <c r="C31" s="288"/>
      <c r="D31" s="406" t="s">
        <v>2001</v>
      </c>
      <c r="E31" s="406"/>
      <c r="F31" s="406"/>
      <c r="G31" s="406"/>
      <c r="H31" s="406"/>
      <c r="I31" s="406"/>
      <c r="J31" s="406"/>
      <c r="K31" s="284"/>
    </row>
    <row r="32" spans="2:11" ht="15" customHeight="1">
      <c r="B32" s="287"/>
      <c r="C32" s="288"/>
      <c r="D32" s="406" t="s">
        <v>2002</v>
      </c>
      <c r="E32" s="406"/>
      <c r="F32" s="406"/>
      <c r="G32" s="406"/>
      <c r="H32" s="406"/>
      <c r="I32" s="406"/>
      <c r="J32" s="406"/>
      <c r="K32" s="284"/>
    </row>
    <row r="33" spans="2:11" ht="15" customHeight="1">
      <c r="B33" s="287"/>
      <c r="C33" s="288"/>
      <c r="D33" s="406" t="s">
        <v>2003</v>
      </c>
      <c r="E33" s="406"/>
      <c r="F33" s="406"/>
      <c r="G33" s="406"/>
      <c r="H33" s="406"/>
      <c r="I33" s="406"/>
      <c r="J33" s="406"/>
      <c r="K33" s="284"/>
    </row>
    <row r="34" spans="2:11" ht="15" customHeight="1">
      <c r="B34" s="287"/>
      <c r="C34" s="288"/>
      <c r="D34" s="286"/>
      <c r="E34" s="290" t="s">
        <v>152</v>
      </c>
      <c r="F34" s="286"/>
      <c r="G34" s="406" t="s">
        <v>2004</v>
      </c>
      <c r="H34" s="406"/>
      <c r="I34" s="406"/>
      <c r="J34" s="406"/>
      <c r="K34" s="284"/>
    </row>
    <row r="35" spans="2:11" ht="30.75" customHeight="1">
      <c r="B35" s="287"/>
      <c r="C35" s="288"/>
      <c r="D35" s="286"/>
      <c r="E35" s="290" t="s">
        <v>2005</v>
      </c>
      <c r="F35" s="286"/>
      <c r="G35" s="406" t="s">
        <v>2006</v>
      </c>
      <c r="H35" s="406"/>
      <c r="I35" s="406"/>
      <c r="J35" s="406"/>
      <c r="K35" s="284"/>
    </row>
    <row r="36" spans="2:11" ht="15" customHeight="1">
      <c r="B36" s="287"/>
      <c r="C36" s="288"/>
      <c r="D36" s="286"/>
      <c r="E36" s="290" t="s">
        <v>56</v>
      </c>
      <c r="F36" s="286"/>
      <c r="G36" s="406" t="s">
        <v>2007</v>
      </c>
      <c r="H36" s="406"/>
      <c r="I36" s="406"/>
      <c r="J36" s="406"/>
      <c r="K36" s="284"/>
    </row>
    <row r="37" spans="2:11" ht="15" customHeight="1">
      <c r="B37" s="287"/>
      <c r="C37" s="288"/>
      <c r="D37" s="286"/>
      <c r="E37" s="290" t="s">
        <v>153</v>
      </c>
      <c r="F37" s="286"/>
      <c r="G37" s="406" t="s">
        <v>2008</v>
      </c>
      <c r="H37" s="406"/>
      <c r="I37" s="406"/>
      <c r="J37" s="406"/>
      <c r="K37" s="284"/>
    </row>
    <row r="38" spans="2:11" ht="15" customHeight="1">
      <c r="B38" s="287"/>
      <c r="C38" s="288"/>
      <c r="D38" s="286"/>
      <c r="E38" s="290" t="s">
        <v>154</v>
      </c>
      <c r="F38" s="286"/>
      <c r="G38" s="406" t="s">
        <v>2009</v>
      </c>
      <c r="H38" s="406"/>
      <c r="I38" s="406"/>
      <c r="J38" s="406"/>
      <c r="K38" s="284"/>
    </row>
    <row r="39" spans="2:11" ht="15" customHeight="1">
      <c r="B39" s="287"/>
      <c r="C39" s="288"/>
      <c r="D39" s="286"/>
      <c r="E39" s="290" t="s">
        <v>155</v>
      </c>
      <c r="F39" s="286"/>
      <c r="G39" s="406" t="s">
        <v>2010</v>
      </c>
      <c r="H39" s="406"/>
      <c r="I39" s="406"/>
      <c r="J39" s="406"/>
      <c r="K39" s="284"/>
    </row>
    <row r="40" spans="2:11" ht="15" customHeight="1">
      <c r="B40" s="287"/>
      <c r="C40" s="288"/>
      <c r="D40" s="286"/>
      <c r="E40" s="290" t="s">
        <v>2011</v>
      </c>
      <c r="F40" s="286"/>
      <c r="G40" s="406" t="s">
        <v>2012</v>
      </c>
      <c r="H40" s="406"/>
      <c r="I40" s="406"/>
      <c r="J40" s="406"/>
      <c r="K40" s="284"/>
    </row>
    <row r="41" spans="2:11" ht="15" customHeight="1">
      <c r="B41" s="287"/>
      <c r="C41" s="288"/>
      <c r="D41" s="286"/>
      <c r="E41" s="290"/>
      <c r="F41" s="286"/>
      <c r="G41" s="406" t="s">
        <v>2013</v>
      </c>
      <c r="H41" s="406"/>
      <c r="I41" s="406"/>
      <c r="J41" s="406"/>
      <c r="K41" s="284"/>
    </row>
    <row r="42" spans="2:11" ht="15" customHeight="1">
      <c r="B42" s="287"/>
      <c r="C42" s="288"/>
      <c r="D42" s="286"/>
      <c r="E42" s="290" t="s">
        <v>2014</v>
      </c>
      <c r="F42" s="286"/>
      <c r="G42" s="406" t="s">
        <v>2015</v>
      </c>
      <c r="H42" s="406"/>
      <c r="I42" s="406"/>
      <c r="J42" s="406"/>
      <c r="K42" s="284"/>
    </row>
    <row r="43" spans="2:11" ht="15" customHeight="1">
      <c r="B43" s="287"/>
      <c r="C43" s="288"/>
      <c r="D43" s="286"/>
      <c r="E43" s="290" t="s">
        <v>157</v>
      </c>
      <c r="F43" s="286"/>
      <c r="G43" s="406" t="s">
        <v>2016</v>
      </c>
      <c r="H43" s="406"/>
      <c r="I43" s="406"/>
      <c r="J43" s="406"/>
      <c r="K43" s="284"/>
    </row>
    <row r="44" spans="2:11" ht="12.75" customHeight="1">
      <c r="B44" s="287"/>
      <c r="C44" s="288"/>
      <c r="D44" s="286"/>
      <c r="E44" s="286"/>
      <c r="F44" s="286"/>
      <c r="G44" s="286"/>
      <c r="H44" s="286"/>
      <c r="I44" s="286"/>
      <c r="J44" s="286"/>
      <c r="K44" s="284"/>
    </row>
    <row r="45" spans="2:11" ht="15" customHeight="1">
      <c r="B45" s="287"/>
      <c r="C45" s="288"/>
      <c r="D45" s="406" t="s">
        <v>2017</v>
      </c>
      <c r="E45" s="406"/>
      <c r="F45" s="406"/>
      <c r="G45" s="406"/>
      <c r="H45" s="406"/>
      <c r="I45" s="406"/>
      <c r="J45" s="406"/>
      <c r="K45" s="284"/>
    </row>
    <row r="46" spans="2:11" ht="15" customHeight="1">
      <c r="B46" s="287"/>
      <c r="C46" s="288"/>
      <c r="D46" s="288"/>
      <c r="E46" s="406" t="s">
        <v>2018</v>
      </c>
      <c r="F46" s="406"/>
      <c r="G46" s="406"/>
      <c r="H46" s="406"/>
      <c r="I46" s="406"/>
      <c r="J46" s="406"/>
      <c r="K46" s="284"/>
    </row>
    <row r="47" spans="2:11" ht="15" customHeight="1">
      <c r="B47" s="287"/>
      <c r="C47" s="288"/>
      <c r="D47" s="288"/>
      <c r="E47" s="406" t="s">
        <v>2019</v>
      </c>
      <c r="F47" s="406"/>
      <c r="G47" s="406"/>
      <c r="H47" s="406"/>
      <c r="I47" s="406"/>
      <c r="J47" s="406"/>
      <c r="K47" s="284"/>
    </row>
    <row r="48" spans="2:11" ht="15" customHeight="1">
      <c r="B48" s="287"/>
      <c r="C48" s="288"/>
      <c r="D48" s="288"/>
      <c r="E48" s="406" t="s">
        <v>2020</v>
      </c>
      <c r="F48" s="406"/>
      <c r="G48" s="406"/>
      <c r="H48" s="406"/>
      <c r="I48" s="406"/>
      <c r="J48" s="406"/>
      <c r="K48" s="284"/>
    </row>
    <row r="49" spans="2:11" ht="15" customHeight="1">
      <c r="B49" s="287"/>
      <c r="C49" s="288"/>
      <c r="D49" s="406" t="s">
        <v>2021</v>
      </c>
      <c r="E49" s="406"/>
      <c r="F49" s="406"/>
      <c r="G49" s="406"/>
      <c r="H49" s="406"/>
      <c r="I49" s="406"/>
      <c r="J49" s="406"/>
      <c r="K49" s="284"/>
    </row>
    <row r="50" spans="2:11" ht="25.5" customHeight="1">
      <c r="B50" s="283"/>
      <c r="C50" s="408" t="s">
        <v>2022</v>
      </c>
      <c r="D50" s="408"/>
      <c r="E50" s="408"/>
      <c r="F50" s="408"/>
      <c r="G50" s="408"/>
      <c r="H50" s="408"/>
      <c r="I50" s="408"/>
      <c r="J50" s="408"/>
      <c r="K50" s="284"/>
    </row>
    <row r="51" spans="2:11" ht="5.25" customHeight="1">
      <c r="B51" s="283"/>
      <c r="C51" s="285"/>
      <c r="D51" s="285"/>
      <c r="E51" s="285"/>
      <c r="F51" s="285"/>
      <c r="G51" s="285"/>
      <c r="H51" s="285"/>
      <c r="I51" s="285"/>
      <c r="J51" s="285"/>
      <c r="K51" s="284"/>
    </row>
    <row r="52" spans="2:11" ht="15" customHeight="1">
      <c r="B52" s="283"/>
      <c r="C52" s="406" t="s">
        <v>2023</v>
      </c>
      <c r="D52" s="406"/>
      <c r="E52" s="406"/>
      <c r="F52" s="406"/>
      <c r="G52" s="406"/>
      <c r="H52" s="406"/>
      <c r="I52" s="406"/>
      <c r="J52" s="406"/>
      <c r="K52" s="284"/>
    </row>
    <row r="53" spans="2:11" ht="15" customHeight="1">
      <c r="B53" s="283"/>
      <c r="C53" s="406" t="s">
        <v>2024</v>
      </c>
      <c r="D53" s="406"/>
      <c r="E53" s="406"/>
      <c r="F53" s="406"/>
      <c r="G53" s="406"/>
      <c r="H53" s="406"/>
      <c r="I53" s="406"/>
      <c r="J53" s="406"/>
      <c r="K53" s="284"/>
    </row>
    <row r="54" spans="2:11" ht="12.75" customHeight="1">
      <c r="B54" s="283"/>
      <c r="C54" s="286"/>
      <c r="D54" s="286"/>
      <c r="E54" s="286"/>
      <c r="F54" s="286"/>
      <c r="G54" s="286"/>
      <c r="H54" s="286"/>
      <c r="I54" s="286"/>
      <c r="J54" s="286"/>
      <c r="K54" s="284"/>
    </row>
    <row r="55" spans="2:11" ht="15" customHeight="1">
      <c r="B55" s="283"/>
      <c r="C55" s="406" t="s">
        <v>2025</v>
      </c>
      <c r="D55" s="406"/>
      <c r="E55" s="406"/>
      <c r="F55" s="406"/>
      <c r="G55" s="406"/>
      <c r="H55" s="406"/>
      <c r="I55" s="406"/>
      <c r="J55" s="406"/>
      <c r="K55" s="284"/>
    </row>
    <row r="56" spans="2:11" ht="15" customHeight="1">
      <c r="B56" s="283"/>
      <c r="C56" s="288"/>
      <c r="D56" s="406" t="s">
        <v>2026</v>
      </c>
      <c r="E56" s="406"/>
      <c r="F56" s="406"/>
      <c r="G56" s="406"/>
      <c r="H56" s="406"/>
      <c r="I56" s="406"/>
      <c r="J56" s="406"/>
      <c r="K56" s="284"/>
    </row>
    <row r="57" spans="2:11" ht="15" customHeight="1">
      <c r="B57" s="283"/>
      <c r="C57" s="288"/>
      <c r="D57" s="406" t="s">
        <v>2027</v>
      </c>
      <c r="E57" s="406"/>
      <c r="F57" s="406"/>
      <c r="G57" s="406"/>
      <c r="H57" s="406"/>
      <c r="I57" s="406"/>
      <c r="J57" s="406"/>
      <c r="K57" s="284"/>
    </row>
    <row r="58" spans="2:11" ht="15" customHeight="1">
      <c r="B58" s="283"/>
      <c r="C58" s="288"/>
      <c r="D58" s="406" t="s">
        <v>2028</v>
      </c>
      <c r="E58" s="406"/>
      <c r="F58" s="406"/>
      <c r="G58" s="406"/>
      <c r="H58" s="406"/>
      <c r="I58" s="406"/>
      <c r="J58" s="406"/>
      <c r="K58" s="284"/>
    </row>
    <row r="59" spans="2:11" ht="15" customHeight="1">
      <c r="B59" s="283"/>
      <c r="C59" s="288"/>
      <c r="D59" s="406" t="s">
        <v>2029</v>
      </c>
      <c r="E59" s="406"/>
      <c r="F59" s="406"/>
      <c r="G59" s="406"/>
      <c r="H59" s="406"/>
      <c r="I59" s="406"/>
      <c r="J59" s="406"/>
      <c r="K59" s="284"/>
    </row>
    <row r="60" spans="2:11" ht="15" customHeight="1">
      <c r="B60" s="283"/>
      <c r="C60" s="288"/>
      <c r="D60" s="410" t="s">
        <v>2030</v>
      </c>
      <c r="E60" s="410"/>
      <c r="F60" s="410"/>
      <c r="G60" s="410"/>
      <c r="H60" s="410"/>
      <c r="I60" s="410"/>
      <c r="J60" s="410"/>
      <c r="K60" s="284"/>
    </row>
    <row r="61" spans="2:11" ht="15" customHeight="1">
      <c r="B61" s="283"/>
      <c r="C61" s="288"/>
      <c r="D61" s="406" t="s">
        <v>2031</v>
      </c>
      <c r="E61" s="406"/>
      <c r="F61" s="406"/>
      <c r="G61" s="406"/>
      <c r="H61" s="406"/>
      <c r="I61" s="406"/>
      <c r="J61" s="406"/>
      <c r="K61" s="284"/>
    </row>
    <row r="62" spans="2:11" ht="12.75" customHeight="1">
      <c r="B62" s="283"/>
      <c r="C62" s="288"/>
      <c r="D62" s="288"/>
      <c r="E62" s="291"/>
      <c r="F62" s="288"/>
      <c r="G62" s="288"/>
      <c r="H62" s="288"/>
      <c r="I62" s="288"/>
      <c r="J62" s="288"/>
      <c r="K62" s="284"/>
    </row>
    <row r="63" spans="2:11" ht="15" customHeight="1">
      <c r="B63" s="283"/>
      <c r="C63" s="288"/>
      <c r="D63" s="406" t="s">
        <v>2032</v>
      </c>
      <c r="E63" s="406"/>
      <c r="F63" s="406"/>
      <c r="G63" s="406"/>
      <c r="H63" s="406"/>
      <c r="I63" s="406"/>
      <c r="J63" s="406"/>
      <c r="K63" s="284"/>
    </row>
    <row r="64" spans="2:11" ht="15" customHeight="1">
      <c r="B64" s="283"/>
      <c r="C64" s="288"/>
      <c r="D64" s="410" t="s">
        <v>2033</v>
      </c>
      <c r="E64" s="410"/>
      <c r="F64" s="410"/>
      <c r="G64" s="410"/>
      <c r="H64" s="410"/>
      <c r="I64" s="410"/>
      <c r="J64" s="410"/>
      <c r="K64" s="284"/>
    </row>
    <row r="65" spans="2:11" ht="15" customHeight="1">
      <c r="B65" s="283"/>
      <c r="C65" s="288"/>
      <c r="D65" s="406" t="s">
        <v>2034</v>
      </c>
      <c r="E65" s="406"/>
      <c r="F65" s="406"/>
      <c r="G65" s="406"/>
      <c r="H65" s="406"/>
      <c r="I65" s="406"/>
      <c r="J65" s="406"/>
      <c r="K65" s="284"/>
    </row>
    <row r="66" spans="2:11" ht="15" customHeight="1">
      <c r="B66" s="283"/>
      <c r="C66" s="288"/>
      <c r="D66" s="406" t="s">
        <v>2035</v>
      </c>
      <c r="E66" s="406"/>
      <c r="F66" s="406"/>
      <c r="G66" s="406"/>
      <c r="H66" s="406"/>
      <c r="I66" s="406"/>
      <c r="J66" s="406"/>
      <c r="K66" s="284"/>
    </row>
    <row r="67" spans="2:11" ht="15" customHeight="1">
      <c r="B67" s="283"/>
      <c r="C67" s="288"/>
      <c r="D67" s="406" t="s">
        <v>2036</v>
      </c>
      <c r="E67" s="406"/>
      <c r="F67" s="406"/>
      <c r="G67" s="406"/>
      <c r="H67" s="406"/>
      <c r="I67" s="406"/>
      <c r="J67" s="406"/>
      <c r="K67" s="284"/>
    </row>
    <row r="68" spans="2:11" ht="15" customHeight="1">
      <c r="B68" s="283"/>
      <c r="C68" s="288"/>
      <c r="D68" s="406" t="s">
        <v>2037</v>
      </c>
      <c r="E68" s="406"/>
      <c r="F68" s="406"/>
      <c r="G68" s="406"/>
      <c r="H68" s="406"/>
      <c r="I68" s="406"/>
      <c r="J68" s="406"/>
      <c r="K68" s="284"/>
    </row>
    <row r="69" spans="2:11" ht="12.75" customHeight="1">
      <c r="B69" s="292"/>
      <c r="C69" s="293"/>
      <c r="D69" s="293"/>
      <c r="E69" s="293"/>
      <c r="F69" s="293"/>
      <c r="G69" s="293"/>
      <c r="H69" s="293"/>
      <c r="I69" s="293"/>
      <c r="J69" s="293"/>
      <c r="K69" s="294"/>
    </row>
    <row r="70" spans="2:11" ht="18.75" customHeight="1">
      <c r="B70" s="295"/>
      <c r="C70" s="295"/>
      <c r="D70" s="295"/>
      <c r="E70" s="295"/>
      <c r="F70" s="295"/>
      <c r="G70" s="295"/>
      <c r="H70" s="295"/>
      <c r="I70" s="295"/>
      <c r="J70" s="295"/>
      <c r="K70" s="296"/>
    </row>
    <row r="71" spans="2:11" ht="18.75" customHeight="1">
      <c r="B71" s="296"/>
      <c r="C71" s="296"/>
      <c r="D71" s="296"/>
      <c r="E71" s="296"/>
      <c r="F71" s="296"/>
      <c r="G71" s="296"/>
      <c r="H71" s="296"/>
      <c r="I71" s="296"/>
      <c r="J71" s="296"/>
      <c r="K71" s="296"/>
    </row>
    <row r="72" spans="2:11" ht="7.5" customHeight="1">
      <c r="B72" s="297"/>
      <c r="C72" s="298"/>
      <c r="D72" s="298"/>
      <c r="E72" s="298"/>
      <c r="F72" s="298"/>
      <c r="G72" s="298"/>
      <c r="H72" s="298"/>
      <c r="I72" s="298"/>
      <c r="J72" s="298"/>
      <c r="K72" s="299"/>
    </row>
    <row r="73" spans="2:11" ht="45" customHeight="1">
      <c r="B73" s="300"/>
      <c r="C73" s="411" t="s">
        <v>114</v>
      </c>
      <c r="D73" s="411"/>
      <c r="E73" s="411"/>
      <c r="F73" s="411"/>
      <c r="G73" s="411"/>
      <c r="H73" s="411"/>
      <c r="I73" s="411"/>
      <c r="J73" s="411"/>
      <c r="K73" s="301"/>
    </row>
    <row r="74" spans="2:11" ht="17.25" customHeight="1">
      <c r="B74" s="300"/>
      <c r="C74" s="302" t="s">
        <v>2038</v>
      </c>
      <c r="D74" s="302"/>
      <c r="E74" s="302"/>
      <c r="F74" s="302" t="s">
        <v>2039</v>
      </c>
      <c r="G74" s="303"/>
      <c r="H74" s="302" t="s">
        <v>153</v>
      </c>
      <c r="I74" s="302" t="s">
        <v>60</v>
      </c>
      <c r="J74" s="302" t="s">
        <v>2040</v>
      </c>
      <c r="K74" s="301"/>
    </row>
    <row r="75" spans="2:11" ht="17.25" customHeight="1">
      <c r="B75" s="300"/>
      <c r="C75" s="304" t="s">
        <v>2041</v>
      </c>
      <c r="D75" s="304"/>
      <c r="E75" s="304"/>
      <c r="F75" s="305" t="s">
        <v>2042</v>
      </c>
      <c r="G75" s="306"/>
      <c r="H75" s="304"/>
      <c r="I75" s="304"/>
      <c r="J75" s="304" t="s">
        <v>2043</v>
      </c>
      <c r="K75" s="301"/>
    </row>
    <row r="76" spans="2:11" ht="5.25" customHeight="1">
      <c r="B76" s="300"/>
      <c r="C76" s="307"/>
      <c r="D76" s="307"/>
      <c r="E76" s="307"/>
      <c r="F76" s="307"/>
      <c r="G76" s="308"/>
      <c r="H76" s="307"/>
      <c r="I76" s="307"/>
      <c r="J76" s="307"/>
      <c r="K76" s="301"/>
    </row>
    <row r="77" spans="2:11" ht="15" customHeight="1">
      <c r="B77" s="300"/>
      <c r="C77" s="290" t="s">
        <v>56</v>
      </c>
      <c r="D77" s="307"/>
      <c r="E77" s="307"/>
      <c r="F77" s="309" t="s">
        <v>2044</v>
      </c>
      <c r="G77" s="308"/>
      <c r="H77" s="290" t="s">
        <v>2045</v>
      </c>
      <c r="I77" s="290" t="s">
        <v>2046</v>
      </c>
      <c r="J77" s="290">
        <v>20</v>
      </c>
      <c r="K77" s="301"/>
    </row>
    <row r="78" spans="2:11" ht="15" customHeight="1">
      <c r="B78" s="300"/>
      <c r="C78" s="290" t="s">
        <v>2047</v>
      </c>
      <c r="D78" s="290"/>
      <c r="E78" s="290"/>
      <c r="F78" s="309" t="s">
        <v>2044</v>
      </c>
      <c r="G78" s="308"/>
      <c r="H78" s="290" t="s">
        <v>2048</v>
      </c>
      <c r="I78" s="290" t="s">
        <v>2046</v>
      </c>
      <c r="J78" s="290">
        <v>120</v>
      </c>
      <c r="K78" s="301"/>
    </row>
    <row r="79" spans="2:11" ht="15" customHeight="1">
      <c r="B79" s="310"/>
      <c r="C79" s="290" t="s">
        <v>2049</v>
      </c>
      <c r="D79" s="290"/>
      <c r="E79" s="290"/>
      <c r="F79" s="309" t="s">
        <v>2050</v>
      </c>
      <c r="G79" s="308"/>
      <c r="H79" s="290" t="s">
        <v>2051</v>
      </c>
      <c r="I79" s="290" t="s">
        <v>2046</v>
      </c>
      <c r="J79" s="290">
        <v>50</v>
      </c>
      <c r="K79" s="301"/>
    </row>
    <row r="80" spans="2:11" ht="15" customHeight="1">
      <c r="B80" s="310"/>
      <c r="C80" s="290" t="s">
        <v>2052</v>
      </c>
      <c r="D80" s="290"/>
      <c r="E80" s="290"/>
      <c r="F80" s="309" t="s">
        <v>2044</v>
      </c>
      <c r="G80" s="308"/>
      <c r="H80" s="290" t="s">
        <v>2053</v>
      </c>
      <c r="I80" s="290" t="s">
        <v>2054</v>
      </c>
      <c r="J80" s="290"/>
      <c r="K80" s="301"/>
    </row>
    <row r="81" spans="2:11" ht="15" customHeight="1">
      <c r="B81" s="310"/>
      <c r="C81" s="311" t="s">
        <v>2055</v>
      </c>
      <c r="D81" s="311"/>
      <c r="E81" s="311"/>
      <c r="F81" s="312" t="s">
        <v>2050</v>
      </c>
      <c r="G81" s="311"/>
      <c r="H81" s="311" t="s">
        <v>2056</v>
      </c>
      <c r="I81" s="311" t="s">
        <v>2046</v>
      </c>
      <c r="J81" s="311">
        <v>15</v>
      </c>
      <c r="K81" s="301"/>
    </row>
    <row r="82" spans="2:11" ht="15" customHeight="1">
      <c r="B82" s="310"/>
      <c r="C82" s="311" t="s">
        <v>2057</v>
      </c>
      <c r="D82" s="311"/>
      <c r="E82" s="311"/>
      <c r="F82" s="312" t="s">
        <v>2050</v>
      </c>
      <c r="G82" s="311"/>
      <c r="H82" s="311" t="s">
        <v>2058</v>
      </c>
      <c r="I82" s="311" t="s">
        <v>2046</v>
      </c>
      <c r="J82" s="311">
        <v>15</v>
      </c>
      <c r="K82" s="301"/>
    </row>
    <row r="83" spans="2:11" ht="15" customHeight="1">
      <c r="B83" s="310"/>
      <c r="C83" s="311" t="s">
        <v>2059</v>
      </c>
      <c r="D83" s="311"/>
      <c r="E83" s="311"/>
      <c r="F83" s="312" t="s">
        <v>2050</v>
      </c>
      <c r="G83" s="311"/>
      <c r="H83" s="311" t="s">
        <v>2060</v>
      </c>
      <c r="I83" s="311" t="s">
        <v>2046</v>
      </c>
      <c r="J83" s="311">
        <v>20</v>
      </c>
      <c r="K83" s="301"/>
    </row>
    <row r="84" spans="2:11" ht="15" customHeight="1">
      <c r="B84" s="310"/>
      <c r="C84" s="311" t="s">
        <v>2061</v>
      </c>
      <c r="D84" s="311"/>
      <c r="E84" s="311"/>
      <c r="F84" s="312" t="s">
        <v>2050</v>
      </c>
      <c r="G84" s="311"/>
      <c r="H84" s="311" t="s">
        <v>2062</v>
      </c>
      <c r="I84" s="311" t="s">
        <v>2046</v>
      </c>
      <c r="J84" s="311">
        <v>20</v>
      </c>
      <c r="K84" s="301"/>
    </row>
    <row r="85" spans="2:11" ht="15" customHeight="1">
      <c r="B85" s="310"/>
      <c r="C85" s="290" t="s">
        <v>2063</v>
      </c>
      <c r="D85" s="290"/>
      <c r="E85" s="290"/>
      <c r="F85" s="309" t="s">
        <v>2050</v>
      </c>
      <c r="G85" s="308"/>
      <c r="H85" s="290" t="s">
        <v>2064</v>
      </c>
      <c r="I85" s="290" t="s">
        <v>2046</v>
      </c>
      <c r="J85" s="290">
        <v>50</v>
      </c>
      <c r="K85" s="301"/>
    </row>
    <row r="86" spans="2:11" ht="15" customHeight="1">
      <c r="B86" s="310"/>
      <c r="C86" s="290" t="s">
        <v>2065</v>
      </c>
      <c r="D86" s="290"/>
      <c r="E86" s="290"/>
      <c r="F86" s="309" t="s">
        <v>2050</v>
      </c>
      <c r="G86" s="308"/>
      <c r="H86" s="290" t="s">
        <v>2066</v>
      </c>
      <c r="I86" s="290" t="s">
        <v>2046</v>
      </c>
      <c r="J86" s="290">
        <v>20</v>
      </c>
      <c r="K86" s="301"/>
    </row>
    <row r="87" spans="2:11" ht="15" customHeight="1">
      <c r="B87" s="310"/>
      <c r="C87" s="290" t="s">
        <v>2067</v>
      </c>
      <c r="D87" s="290"/>
      <c r="E87" s="290"/>
      <c r="F87" s="309" t="s">
        <v>2050</v>
      </c>
      <c r="G87" s="308"/>
      <c r="H87" s="290" t="s">
        <v>2068</v>
      </c>
      <c r="I87" s="290" t="s">
        <v>2046</v>
      </c>
      <c r="J87" s="290">
        <v>20</v>
      </c>
      <c r="K87" s="301"/>
    </row>
    <row r="88" spans="2:11" ht="15" customHeight="1">
      <c r="B88" s="310"/>
      <c r="C88" s="290" t="s">
        <v>2069</v>
      </c>
      <c r="D88" s="290"/>
      <c r="E88" s="290"/>
      <c r="F88" s="309" t="s">
        <v>2050</v>
      </c>
      <c r="G88" s="308"/>
      <c r="H88" s="290" t="s">
        <v>2070</v>
      </c>
      <c r="I88" s="290" t="s">
        <v>2046</v>
      </c>
      <c r="J88" s="290">
        <v>50</v>
      </c>
      <c r="K88" s="301"/>
    </row>
    <row r="89" spans="2:11" ht="15" customHeight="1">
      <c r="B89" s="310"/>
      <c r="C89" s="290" t="s">
        <v>2071</v>
      </c>
      <c r="D89" s="290"/>
      <c r="E89" s="290"/>
      <c r="F89" s="309" t="s">
        <v>2050</v>
      </c>
      <c r="G89" s="308"/>
      <c r="H89" s="290" t="s">
        <v>2071</v>
      </c>
      <c r="I89" s="290" t="s">
        <v>2046</v>
      </c>
      <c r="J89" s="290">
        <v>50</v>
      </c>
      <c r="K89" s="301"/>
    </row>
    <row r="90" spans="2:11" ht="15" customHeight="1">
      <c r="B90" s="310"/>
      <c r="C90" s="290" t="s">
        <v>158</v>
      </c>
      <c r="D90" s="290"/>
      <c r="E90" s="290"/>
      <c r="F90" s="309" t="s">
        <v>2050</v>
      </c>
      <c r="G90" s="308"/>
      <c r="H90" s="290" t="s">
        <v>2072</v>
      </c>
      <c r="I90" s="290" t="s">
        <v>2046</v>
      </c>
      <c r="J90" s="290">
        <v>255</v>
      </c>
      <c r="K90" s="301"/>
    </row>
    <row r="91" spans="2:11" ht="15" customHeight="1">
      <c r="B91" s="310"/>
      <c r="C91" s="290" t="s">
        <v>2073</v>
      </c>
      <c r="D91" s="290"/>
      <c r="E91" s="290"/>
      <c r="F91" s="309" t="s">
        <v>2044</v>
      </c>
      <c r="G91" s="308"/>
      <c r="H91" s="290" t="s">
        <v>2074</v>
      </c>
      <c r="I91" s="290" t="s">
        <v>2075</v>
      </c>
      <c r="J91" s="290"/>
      <c r="K91" s="301"/>
    </row>
    <row r="92" spans="2:11" ht="15" customHeight="1">
      <c r="B92" s="310"/>
      <c r="C92" s="290" t="s">
        <v>2076</v>
      </c>
      <c r="D92" s="290"/>
      <c r="E92" s="290"/>
      <c r="F92" s="309" t="s">
        <v>2044</v>
      </c>
      <c r="G92" s="308"/>
      <c r="H92" s="290" t="s">
        <v>2077</v>
      </c>
      <c r="I92" s="290" t="s">
        <v>2078</v>
      </c>
      <c r="J92" s="290"/>
      <c r="K92" s="301"/>
    </row>
    <row r="93" spans="2:11" ht="15" customHeight="1">
      <c r="B93" s="310"/>
      <c r="C93" s="290" t="s">
        <v>2079</v>
      </c>
      <c r="D93" s="290"/>
      <c r="E93" s="290"/>
      <c r="F93" s="309" t="s">
        <v>2044</v>
      </c>
      <c r="G93" s="308"/>
      <c r="H93" s="290" t="s">
        <v>2079</v>
      </c>
      <c r="I93" s="290" t="s">
        <v>2078</v>
      </c>
      <c r="J93" s="290"/>
      <c r="K93" s="301"/>
    </row>
    <row r="94" spans="2:11" ht="15" customHeight="1">
      <c r="B94" s="310"/>
      <c r="C94" s="290" t="s">
        <v>41</v>
      </c>
      <c r="D94" s="290"/>
      <c r="E94" s="290"/>
      <c r="F94" s="309" t="s">
        <v>2044</v>
      </c>
      <c r="G94" s="308"/>
      <c r="H94" s="290" t="s">
        <v>2080</v>
      </c>
      <c r="I94" s="290" t="s">
        <v>2078</v>
      </c>
      <c r="J94" s="290"/>
      <c r="K94" s="301"/>
    </row>
    <row r="95" spans="2:11" ht="15" customHeight="1">
      <c r="B95" s="310"/>
      <c r="C95" s="290" t="s">
        <v>51</v>
      </c>
      <c r="D95" s="290"/>
      <c r="E95" s="290"/>
      <c r="F95" s="309" t="s">
        <v>2044</v>
      </c>
      <c r="G95" s="308"/>
      <c r="H95" s="290" t="s">
        <v>2081</v>
      </c>
      <c r="I95" s="290" t="s">
        <v>2078</v>
      </c>
      <c r="J95" s="290"/>
      <c r="K95" s="301"/>
    </row>
    <row r="96" spans="2:11" ht="15" customHeight="1">
      <c r="B96" s="313"/>
      <c r="C96" s="314"/>
      <c r="D96" s="314"/>
      <c r="E96" s="314"/>
      <c r="F96" s="314"/>
      <c r="G96" s="314"/>
      <c r="H96" s="314"/>
      <c r="I96" s="314"/>
      <c r="J96" s="314"/>
      <c r="K96" s="315"/>
    </row>
    <row r="97" spans="2:11" ht="18.75" customHeight="1">
      <c r="B97" s="316"/>
      <c r="C97" s="317"/>
      <c r="D97" s="317"/>
      <c r="E97" s="317"/>
      <c r="F97" s="317"/>
      <c r="G97" s="317"/>
      <c r="H97" s="317"/>
      <c r="I97" s="317"/>
      <c r="J97" s="317"/>
      <c r="K97" s="316"/>
    </row>
    <row r="98" spans="2:11" ht="18.75" customHeight="1">
      <c r="B98" s="296"/>
      <c r="C98" s="296"/>
      <c r="D98" s="296"/>
      <c r="E98" s="296"/>
      <c r="F98" s="296"/>
      <c r="G98" s="296"/>
      <c r="H98" s="296"/>
      <c r="I98" s="296"/>
      <c r="J98" s="296"/>
      <c r="K98" s="296"/>
    </row>
    <row r="99" spans="2:11" ht="7.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9"/>
    </row>
    <row r="100" spans="2:11" ht="45" customHeight="1">
      <c r="B100" s="300"/>
      <c r="C100" s="411" t="s">
        <v>2082</v>
      </c>
      <c r="D100" s="411"/>
      <c r="E100" s="411"/>
      <c r="F100" s="411"/>
      <c r="G100" s="411"/>
      <c r="H100" s="411"/>
      <c r="I100" s="411"/>
      <c r="J100" s="411"/>
      <c r="K100" s="301"/>
    </row>
    <row r="101" spans="2:11" ht="17.25" customHeight="1">
      <c r="B101" s="300"/>
      <c r="C101" s="302" t="s">
        <v>2038</v>
      </c>
      <c r="D101" s="302"/>
      <c r="E101" s="302"/>
      <c r="F101" s="302" t="s">
        <v>2039</v>
      </c>
      <c r="G101" s="303"/>
      <c r="H101" s="302" t="s">
        <v>153</v>
      </c>
      <c r="I101" s="302" t="s">
        <v>60</v>
      </c>
      <c r="J101" s="302" t="s">
        <v>2040</v>
      </c>
      <c r="K101" s="301"/>
    </row>
    <row r="102" spans="2:11" ht="17.25" customHeight="1">
      <c r="B102" s="300"/>
      <c r="C102" s="304" t="s">
        <v>2041</v>
      </c>
      <c r="D102" s="304"/>
      <c r="E102" s="304"/>
      <c r="F102" s="305" t="s">
        <v>2042</v>
      </c>
      <c r="G102" s="306"/>
      <c r="H102" s="304"/>
      <c r="I102" s="304"/>
      <c r="J102" s="304" t="s">
        <v>2043</v>
      </c>
      <c r="K102" s="301"/>
    </row>
    <row r="103" spans="2:11" ht="5.25" customHeight="1">
      <c r="B103" s="300"/>
      <c r="C103" s="302"/>
      <c r="D103" s="302"/>
      <c r="E103" s="302"/>
      <c r="F103" s="302"/>
      <c r="G103" s="318"/>
      <c r="H103" s="302"/>
      <c r="I103" s="302"/>
      <c r="J103" s="302"/>
      <c r="K103" s="301"/>
    </row>
    <row r="104" spans="2:11" ht="15" customHeight="1">
      <c r="B104" s="300"/>
      <c r="C104" s="290" t="s">
        <v>56</v>
      </c>
      <c r="D104" s="307"/>
      <c r="E104" s="307"/>
      <c r="F104" s="309" t="s">
        <v>2044</v>
      </c>
      <c r="G104" s="318"/>
      <c r="H104" s="290" t="s">
        <v>2083</v>
      </c>
      <c r="I104" s="290" t="s">
        <v>2046</v>
      </c>
      <c r="J104" s="290">
        <v>20</v>
      </c>
      <c r="K104" s="301"/>
    </row>
    <row r="105" spans="2:11" ht="15" customHeight="1">
      <c r="B105" s="300"/>
      <c r="C105" s="290" t="s">
        <v>2047</v>
      </c>
      <c r="D105" s="290"/>
      <c r="E105" s="290"/>
      <c r="F105" s="309" t="s">
        <v>2044</v>
      </c>
      <c r="G105" s="290"/>
      <c r="H105" s="290" t="s">
        <v>2083</v>
      </c>
      <c r="I105" s="290" t="s">
        <v>2046</v>
      </c>
      <c r="J105" s="290">
        <v>120</v>
      </c>
      <c r="K105" s="301"/>
    </row>
    <row r="106" spans="2:11" ht="15" customHeight="1">
      <c r="B106" s="310"/>
      <c r="C106" s="290" t="s">
        <v>2049</v>
      </c>
      <c r="D106" s="290"/>
      <c r="E106" s="290"/>
      <c r="F106" s="309" t="s">
        <v>2050</v>
      </c>
      <c r="G106" s="290"/>
      <c r="H106" s="290" t="s">
        <v>2083</v>
      </c>
      <c r="I106" s="290" t="s">
        <v>2046</v>
      </c>
      <c r="J106" s="290">
        <v>50</v>
      </c>
      <c r="K106" s="301"/>
    </row>
    <row r="107" spans="2:11" ht="15" customHeight="1">
      <c r="B107" s="310"/>
      <c r="C107" s="290" t="s">
        <v>2052</v>
      </c>
      <c r="D107" s="290"/>
      <c r="E107" s="290"/>
      <c r="F107" s="309" t="s">
        <v>2044</v>
      </c>
      <c r="G107" s="290"/>
      <c r="H107" s="290" t="s">
        <v>2083</v>
      </c>
      <c r="I107" s="290" t="s">
        <v>2054</v>
      </c>
      <c r="J107" s="290"/>
      <c r="K107" s="301"/>
    </row>
    <row r="108" spans="2:11" ht="15" customHeight="1">
      <c r="B108" s="310"/>
      <c r="C108" s="290" t="s">
        <v>2063</v>
      </c>
      <c r="D108" s="290"/>
      <c r="E108" s="290"/>
      <c r="F108" s="309" t="s">
        <v>2050</v>
      </c>
      <c r="G108" s="290"/>
      <c r="H108" s="290" t="s">
        <v>2083</v>
      </c>
      <c r="I108" s="290" t="s">
        <v>2046</v>
      </c>
      <c r="J108" s="290">
        <v>50</v>
      </c>
      <c r="K108" s="301"/>
    </row>
    <row r="109" spans="2:11" ht="15" customHeight="1">
      <c r="B109" s="310"/>
      <c r="C109" s="290" t="s">
        <v>2071</v>
      </c>
      <c r="D109" s="290"/>
      <c r="E109" s="290"/>
      <c r="F109" s="309" t="s">
        <v>2050</v>
      </c>
      <c r="G109" s="290"/>
      <c r="H109" s="290" t="s">
        <v>2083</v>
      </c>
      <c r="I109" s="290" t="s">
        <v>2046</v>
      </c>
      <c r="J109" s="290">
        <v>50</v>
      </c>
      <c r="K109" s="301"/>
    </row>
    <row r="110" spans="2:11" ht="15" customHeight="1">
      <c r="B110" s="310"/>
      <c r="C110" s="290" t="s">
        <v>2069</v>
      </c>
      <c r="D110" s="290"/>
      <c r="E110" s="290"/>
      <c r="F110" s="309" t="s">
        <v>2050</v>
      </c>
      <c r="G110" s="290"/>
      <c r="H110" s="290" t="s">
        <v>2083</v>
      </c>
      <c r="I110" s="290" t="s">
        <v>2046</v>
      </c>
      <c r="J110" s="290">
        <v>50</v>
      </c>
      <c r="K110" s="301"/>
    </row>
    <row r="111" spans="2:11" ht="15" customHeight="1">
      <c r="B111" s="310"/>
      <c r="C111" s="290" t="s">
        <v>56</v>
      </c>
      <c r="D111" s="290"/>
      <c r="E111" s="290"/>
      <c r="F111" s="309" t="s">
        <v>2044</v>
      </c>
      <c r="G111" s="290"/>
      <c r="H111" s="290" t="s">
        <v>2084</v>
      </c>
      <c r="I111" s="290" t="s">
        <v>2046</v>
      </c>
      <c r="J111" s="290">
        <v>20</v>
      </c>
      <c r="K111" s="301"/>
    </row>
    <row r="112" spans="2:11" ht="15" customHeight="1">
      <c r="B112" s="310"/>
      <c r="C112" s="290" t="s">
        <v>2085</v>
      </c>
      <c r="D112" s="290"/>
      <c r="E112" s="290"/>
      <c r="F112" s="309" t="s">
        <v>2044</v>
      </c>
      <c r="G112" s="290"/>
      <c r="H112" s="290" t="s">
        <v>2086</v>
      </c>
      <c r="I112" s="290" t="s">
        <v>2046</v>
      </c>
      <c r="J112" s="290">
        <v>120</v>
      </c>
      <c r="K112" s="301"/>
    </row>
    <row r="113" spans="2:11" ht="15" customHeight="1">
      <c r="B113" s="310"/>
      <c r="C113" s="290" t="s">
        <v>41</v>
      </c>
      <c r="D113" s="290"/>
      <c r="E113" s="290"/>
      <c r="F113" s="309" t="s">
        <v>2044</v>
      </c>
      <c r="G113" s="290"/>
      <c r="H113" s="290" t="s">
        <v>2087</v>
      </c>
      <c r="I113" s="290" t="s">
        <v>2078</v>
      </c>
      <c r="J113" s="290"/>
      <c r="K113" s="301"/>
    </row>
    <row r="114" spans="2:11" ht="15" customHeight="1">
      <c r="B114" s="310"/>
      <c r="C114" s="290" t="s">
        <v>51</v>
      </c>
      <c r="D114" s="290"/>
      <c r="E114" s="290"/>
      <c r="F114" s="309" t="s">
        <v>2044</v>
      </c>
      <c r="G114" s="290"/>
      <c r="H114" s="290" t="s">
        <v>2088</v>
      </c>
      <c r="I114" s="290" t="s">
        <v>2078</v>
      </c>
      <c r="J114" s="290"/>
      <c r="K114" s="301"/>
    </row>
    <row r="115" spans="2:11" ht="15" customHeight="1">
      <c r="B115" s="310"/>
      <c r="C115" s="290" t="s">
        <v>60</v>
      </c>
      <c r="D115" s="290"/>
      <c r="E115" s="290"/>
      <c r="F115" s="309" t="s">
        <v>2044</v>
      </c>
      <c r="G115" s="290"/>
      <c r="H115" s="290" t="s">
        <v>2089</v>
      </c>
      <c r="I115" s="290" t="s">
        <v>2090</v>
      </c>
      <c r="J115" s="290"/>
      <c r="K115" s="301"/>
    </row>
    <row r="116" spans="2:11" ht="15" customHeight="1">
      <c r="B116" s="313"/>
      <c r="C116" s="319"/>
      <c r="D116" s="319"/>
      <c r="E116" s="319"/>
      <c r="F116" s="319"/>
      <c r="G116" s="319"/>
      <c r="H116" s="319"/>
      <c r="I116" s="319"/>
      <c r="J116" s="319"/>
      <c r="K116" s="315"/>
    </row>
    <row r="117" spans="2:11" ht="18.75" customHeight="1">
      <c r="B117" s="320"/>
      <c r="C117" s="286"/>
      <c r="D117" s="286"/>
      <c r="E117" s="286"/>
      <c r="F117" s="321"/>
      <c r="G117" s="286"/>
      <c r="H117" s="286"/>
      <c r="I117" s="286"/>
      <c r="J117" s="286"/>
      <c r="K117" s="320"/>
    </row>
    <row r="118" spans="2:11" ht="18.75" customHeight="1">
      <c r="B118" s="296"/>
      <c r="C118" s="296"/>
      <c r="D118" s="296"/>
      <c r="E118" s="296"/>
      <c r="F118" s="296"/>
      <c r="G118" s="296"/>
      <c r="H118" s="296"/>
      <c r="I118" s="296"/>
      <c r="J118" s="296"/>
      <c r="K118" s="296"/>
    </row>
    <row r="119" spans="2:11" ht="7.5" customHeight="1">
      <c r="B119" s="322"/>
      <c r="C119" s="323"/>
      <c r="D119" s="323"/>
      <c r="E119" s="323"/>
      <c r="F119" s="323"/>
      <c r="G119" s="323"/>
      <c r="H119" s="323"/>
      <c r="I119" s="323"/>
      <c r="J119" s="323"/>
      <c r="K119" s="324"/>
    </row>
    <row r="120" spans="2:11" ht="45" customHeight="1">
      <c r="B120" s="325"/>
      <c r="C120" s="407" t="s">
        <v>2091</v>
      </c>
      <c r="D120" s="407"/>
      <c r="E120" s="407"/>
      <c r="F120" s="407"/>
      <c r="G120" s="407"/>
      <c r="H120" s="407"/>
      <c r="I120" s="407"/>
      <c r="J120" s="407"/>
      <c r="K120" s="326"/>
    </row>
    <row r="121" spans="2:11" ht="17.25" customHeight="1">
      <c r="B121" s="327"/>
      <c r="C121" s="302" t="s">
        <v>2038</v>
      </c>
      <c r="D121" s="302"/>
      <c r="E121" s="302"/>
      <c r="F121" s="302" t="s">
        <v>2039</v>
      </c>
      <c r="G121" s="303"/>
      <c r="H121" s="302" t="s">
        <v>153</v>
      </c>
      <c r="I121" s="302" t="s">
        <v>60</v>
      </c>
      <c r="J121" s="302" t="s">
        <v>2040</v>
      </c>
      <c r="K121" s="328"/>
    </row>
    <row r="122" spans="2:11" ht="17.25" customHeight="1">
      <c r="B122" s="327"/>
      <c r="C122" s="304" t="s">
        <v>2041</v>
      </c>
      <c r="D122" s="304"/>
      <c r="E122" s="304"/>
      <c r="F122" s="305" t="s">
        <v>2042</v>
      </c>
      <c r="G122" s="306"/>
      <c r="H122" s="304"/>
      <c r="I122" s="304"/>
      <c r="J122" s="304" t="s">
        <v>2043</v>
      </c>
      <c r="K122" s="328"/>
    </row>
    <row r="123" spans="2:11" ht="5.25" customHeight="1">
      <c r="B123" s="329"/>
      <c r="C123" s="307"/>
      <c r="D123" s="307"/>
      <c r="E123" s="307"/>
      <c r="F123" s="307"/>
      <c r="G123" s="290"/>
      <c r="H123" s="307"/>
      <c r="I123" s="307"/>
      <c r="J123" s="307"/>
      <c r="K123" s="330"/>
    </row>
    <row r="124" spans="2:11" ht="15" customHeight="1">
      <c r="B124" s="329"/>
      <c r="C124" s="290" t="s">
        <v>2047</v>
      </c>
      <c r="D124" s="307"/>
      <c r="E124" s="307"/>
      <c r="F124" s="309" t="s">
        <v>2044</v>
      </c>
      <c r="G124" s="290"/>
      <c r="H124" s="290" t="s">
        <v>2083</v>
      </c>
      <c r="I124" s="290" t="s">
        <v>2046</v>
      </c>
      <c r="J124" s="290">
        <v>120</v>
      </c>
      <c r="K124" s="331"/>
    </row>
    <row r="125" spans="2:11" ht="15" customHeight="1">
      <c r="B125" s="329"/>
      <c r="C125" s="290" t="s">
        <v>2092</v>
      </c>
      <c r="D125" s="290"/>
      <c r="E125" s="290"/>
      <c r="F125" s="309" t="s">
        <v>2044</v>
      </c>
      <c r="G125" s="290"/>
      <c r="H125" s="290" t="s">
        <v>2093</v>
      </c>
      <c r="I125" s="290" t="s">
        <v>2046</v>
      </c>
      <c r="J125" s="290" t="s">
        <v>2094</v>
      </c>
      <c r="K125" s="331"/>
    </row>
    <row r="126" spans="2:11" ht="15" customHeight="1">
      <c r="B126" s="329"/>
      <c r="C126" s="290" t="s">
        <v>87</v>
      </c>
      <c r="D126" s="290"/>
      <c r="E126" s="290"/>
      <c r="F126" s="309" t="s">
        <v>2044</v>
      </c>
      <c r="G126" s="290"/>
      <c r="H126" s="290" t="s">
        <v>2095</v>
      </c>
      <c r="I126" s="290" t="s">
        <v>2046</v>
      </c>
      <c r="J126" s="290" t="s">
        <v>2094</v>
      </c>
      <c r="K126" s="331"/>
    </row>
    <row r="127" spans="2:11" ht="15" customHeight="1">
      <c r="B127" s="329"/>
      <c r="C127" s="290" t="s">
        <v>2055</v>
      </c>
      <c r="D127" s="290"/>
      <c r="E127" s="290"/>
      <c r="F127" s="309" t="s">
        <v>2050</v>
      </c>
      <c r="G127" s="290"/>
      <c r="H127" s="290" t="s">
        <v>2056</v>
      </c>
      <c r="I127" s="290" t="s">
        <v>2046</v>
      </c>
      <c r="J127" s="290">
        <v>15</v>
      </c>
      <c r="K127" s="331"/>
    </row>
    <row r="128" spans="2:11" ht="15" customHeight="1">
      <c r="B128" s="329"/>
      <c r="C128" s="311" t="s">
        <v>2057</v>
      </c>
      <c r="D128" s="311"/>
      <c r="E128" s="311"/>
      <c r="F128" s="312" t="s">
        <v>2050</v>
      </c>
      <c r="G128" s="311"/>
      <c r="H128" s="311" t="s">
        <v>2058</v>
      </c>
      <c r="I128" s="311" t="s">
        <v>2046</v>
      </c>
      <c r="J128" s="311">
        <v>15</v>
      </c>
      <c r="K128" s="331"/>
    </row>
    <row r="129" spans="2:11" ht="15" customHeight="1">
      <c r="B129" s="329"/>
      <c r="C129" s="311" t="s">
        <v>2059</v>
      </c>
      <c r="D129" s="311"/>
      <c r="E129" s="311"/>
      <c r="F129" s="312" t="s">
        <v>2050</v>
      </c>
      <c r="G129" s="311"/>
      <c r="H129" s="311" t="s">
        <v>2060</v>
      </c>
      <c r="I129" s="311" t="s">
        <v>2046</v>
      </c>
      <c r="J129" s="311">
        <v>20</v>
      </c>
      <c r="K129" s="331"/>
    </row>
    <row r="130" spans="2:11" ht="15" customHeight="1">
      <c r="B130" s="329"/>
      <c r="C130" s="311" t="s">
        <v>2061</v>
      </c>
      <c r="D130" s="311"/>
      <c r="E130" s="311"/>
      <c r="F130" s="312" t="s">
        <v>2050</v>
      </c>
      <c r="G130" s="311"/>
      <c r="H130" s="311" t="s">
        <v>2062</v>
      </c>
      <c r="I130" s="311" t="s">
        <v>2046</v>
      </c>
      <c r="J130" s="311">
        <v>20</v>
      </c>
      <c r="K130" s="331"/>
    </row>
    <row r="131" spans="2:11" ht="15" customHeight="1">
      <c r="B131" s="329"/>
      <c r="C131" s="290" t="s">
        <v>2049</v>
      </c>
      <c r="D131" s="290"/>
      <c r="E131" s="290"/>
      <c r="F131" s="309" t="s">
        <v>2050</v>
      </c>
      <c r="G131" s="290"/>
      <c r="H131" s="290" t="s">
        <v>2083</v>
      </c>
      <c r="I131" s="290" t="s">
        <v>2046</v>
      </c>
      <c r="J131" s="290">
        <v>50</v>
      </c>
      <c r="K131" s="331"/>
    </row>
    <row r="132" spans="2:11" ht="15" customHeight="1">
      <c r="B132" s="329"/>
      <c r="C132" s="290" t="s">
        <v>2063</v>
      </c>
      <c r="D132" s="290"/>
      <c r="E132" s="290"/>
      <c r="F132" s="309" t="s">
        <v>2050</v>
      </c>
      <c r="G132" s="290"/>
      <c r="H132" s="290" t="s">
        <v>2083</v>
      </c>
      <c r="I132" s="290" t="s">
        <v>2046</v>
      </c>
      <c r="J132" s="290">
        <v>50</v>
      </c>
      <c r="K132" s="331"/>
    </row>
    <row r="133" spans="2:11" ht="15" customHeight="1">
      <c r="B133" s="329"/>
      <c r="C133" s="290" t="s">
        <v>2069</v>
      </c>
      <c r="D133" s="290"/>
      <c r="E133" s="290"/>
      <c r="F133" s="309" t="s">
        <v>2050</v>
      </c>
      <c r="G133" s="290"/>
      <c r="H133" s="290" t="s">
        <v>2083</v>
      </c>
      <c r="I133" s="290" t="s">
        <v>2046</v>
      </c>
      <c r="J133" s="290">
        <v>50</v>
      </c>
      <c r="K133" s="331"/>
    </row>
    <row r="134" spans="2:11" ht="15" customHeight="1">
      <c r="B134" s="329"/>
      <c r="C134" s="290" t="s">
        <v>2071</v>
      </c>
      <c r="D134" s="290"/>
      <c r="E134" s="290"/>
      <c r="F134" s="309" t="s">
        <v>2050</v>
      </c>
      <c r="G134" s="290"/>
      <c r="H134" s="290" t="s">
        <v>2083</v>
      </c>
      <c r="I134" s="290" t="s">
        <v>2046</v>
      </c>
      <c r="J134" s="290">
        <v>50</v>
      </c>
      <c r="K134" s="331"/>
    </row>
    <row r="135" spans="2:11" ht="15" customHeight="1">
      <c r="B135" s="329"/>
      <c r="C135" s="290" t="s">
        <v>158</v>
      </c>
      <c r="D135" s="290"/>
      <c r="E135" s="290"/>
      <c r="F135" s="309" t="s">
        <v>2050</v>
      </c>
      <c r="G135" s="290"/>
      <c r="H135" s="290" t="s">
        <v>2096</v>
      </c>
      <c r="I135" s="290" t="s">
        <v>2046</v>
      </c>
      <c r="J135" s="290">
        <v>255</v>
      </c>
      <c r="K135" s="331"/>
    </row>
    <row r="136" spans="2:11" ht="15" customHeight="1">
      <c r="B136" s="329"/>
      <c r="C136" s="290" t="s">
        <v>2073</v>
      </c>
      <c r="D136" s="290"/>
      <c r="E136" s="290"/>
      <c r="F136" s="309" t="s">
        <v>2044</v>
      </c>
      <c r="G136" s="290"/>
      <c r="H136" s="290" t="s">
        <v>2097</v>
      </c>
      <c r="I136" s="290" t="s">
        <v>2075</v>
      </c>
      <c r="J136" s="290"/>
      <c r="K136" s="331"/>
    </row>
    <row r="137" spans="2:11" ht="15" customHeight="1">
      <c r="B137" s="329"/>
      <c r="C137" s="290" t="s">
        <v>2076</v>
      </c>
      <c r="D137" s="290"/>
      <c r="E137" s="290"/>
      <c r="F137" s="309" t="s">
        <v>2044</v>
      </c>
      <c r="G137" s="290"/>
      <c r="H137" s="290" t="s">
        <v>2098</v>
      </c>
      <c r="I137" s="290" t="s">
        <v>2078</v>
      </c>
      <c r="J137" s="290"/>
      <c r="K137" s="331"/>
    </row>
    <row r="138" spans="2:11" ht="15" customHeight="1">
      <c r="B138" s="329"/>
      <c r="C138" s="290" t="s">
        <v>2079</v>
      </c>
      <c r="D138" s="290"/>
      <c r="E138" s="290"/>
      <c r="F138" s="309" t="s">
        <v>2044</v>
      </c>
      <c r="G138" s="290"/>
      <c r="H138" s="290" t="s">
        <v>2079</v>
      </c>
      <c r="I138" s="290" t="s">
        <v>2078</v>
      </c>
      <c r="J138" s="290"/>
      <c r="K138" s="331"/>
    </row>
    <row r="139" spans="2:11" ht="15" customHeight="1">
      <c r="B139" s="329"/>
      <c r="C139" s="290" t="s">
        <v>41</v>
      </c>
      <c r="D139" s="290"/>
      <c r="E139" s="290"/>
      <c r="F139" s="309" t="s">
        <v>2044</v>
      </c>
      <c r="G139" s="290"/>
      <c r="H139" s="290" t="s">
        <v>2099</v>
      </c>
      <c r="I139" s="290" t="s">
        <v>2078</v>
      </c>
      <c r="J139" s="290"/>
      <c r="K139" s="331"/>
    </row>
    <row r="140" spans="2:11" ht="15" customHeight="1">
      <c r="B140" s="329"/>
      <c r="C140" s="290" t="s">
        <v>2100</v>
      </c>
      <c r="D140" s="290"/>
      <c r="E140" s="290"/>
      <c r="F140" s="309" t="s">
        <v>2044</v>
      </c>
      <c r="G140" s="290"/>
      <c r="H140" s="290" t="s">
        <v>2101</v>
      </c>
      <c r="I140" s="290" t="s">
        <v>2078</v>
      </c>
      <c r="J140" s="290"/>
      <c r="K140" s="331"/>
    </row>
    <row r="141" spans="2:11" ht="15" customHeight="1">
      <c r="B141" s="332"/>
      <c r="C141" s="333"/>
      <c r="D141" s="333"/>
      <c r="E141" s="333"/>
      <c r="F141" s="333"/>
      <c r="G141" s="333"/>
      <c r="H141" s="333"/>
      <c r="I141" s="333"/>
      <c r="J141" s="333"/>
      <c r="K141" s="334"/>
    </row>
    <row r="142" spans="2:11" ht="18.75" customHeight="1">
      <c r="B142" s="286"/>
      <c r="C142" s="286"/>
      <c r="D142" s="286"/>
      <c r="E142" s="286"/>
      <c r="F142" s="321"/>
      <c r="G142" s="286"/>
      <c r="H142" s="286"/>
      <c r="I142" s="286"/>
      <c r="J142" s="286"/>
      <c r="K142" s="286"/>
    </row>
    <row r="143" spans="2:11" ht="18.75" customHeight="1">
      <c r="B143" s="296"/>
      <c r="C143" s="296"/>
      <c r="D143" s="296"/>
      <c r="E143" s="296"/>
      <c r="F143" s="296"/>
      <c r="G143" s="296"/>
      <c r="H143" s="296"/>
      <c r="I143" s="296"/>
      <c r="J143" s="296"/>
      <c r="K143" s="296"/>
    </row>
    <row r="144" spans="2:11" ht="7.5" customHeight="1">
      <c r="B144" s="297"/>
      <c r="C144" s="298"/>
      <c r="D144" s="298"/>
      <c r="E144" s="298"/>
      <c r="F144" s="298"/>
      <c r="G144" s="298"/>
      <c r="H144" s="298"/>
      <c r="I144" s="298"/>
      <c r="J144" s="298"/>
      <c r="K144" s="299"/>
    </row>
    <row r="145" spans="2:11" ht="45" customHeight="1">
      <c r="B145" s="300"/>
      <c r="C145" s="411" t="s">
        <v>2102</v>
      </c>
      <c r="D145" s="411"/>
      <c r="E145" s="411"/>
      <c r="F145" s="411"/>
      <c r="G145" s="411"/>
      <c r="H145" s="411"/>
      <c r="I145" s="411"/>
      <c r="J145" s="411"/>
      <c r="K145" s="301"/>
    </row>
    <row r="146" spans="2:11" ht="17.25" customHeight="1">
      <c r="B146" s="300"/>
      <c r="C146" s="302" t="s">
        <v>2038</v>
      </c>
      <c r="D146" s="302"/>
      <c r="E146" s="302"/>
      <c r="F146" s="302" t="s">
        <v>2039</v>
      </c>
      <c r="G146" s="303"/>
      <c r="H146" s="302" t="s">
        <v>153</v>
      </c>
      <c r="I146" s="302" t="s">
        <v>60</v>
      </c>
      <c r="J146" s="302" t="s">
        <v>2040</v>
      </c>
      <c r="K146" s="301"/>
    </row>
    <row r="147" spans="2:11" ht="17.25" customHeight="1">
      <c r="B147" s="300"/>
      <c r="C147" s="304" t="s">
        <v>2041</v>
      </c>
      <c r="D147" s="304"/>
      <c r="E147" s="304"/>
      <c r="F147" s="305" t="s">
        <v>2042</v>
      </c>
      <c r="G147" s="306"/>
      <c r="H147" s="304"/>
      <c r="I147" s="304"/>
      <c r="J147" s="304" t="s">
        <v>2043</v>
      </c>
      <c r="K147" s="301"/>
    </row>
    <row r="148" spans="2:11" ht="5.25" customHeight="1">
      <c r="B148" s="310"/>
      <c r="C148" s="307"/>
      <c r="D148" s="307"/>
      <c r="E148" s="307"/>
      <c r="F148" s="307"/>
      <c r="G148" s="308"/>
      <c r="H148" s="307"/>
      <c r="I148" s="307"/>
      <c r="J148" s="307"/>
      <c r="K148" s="331"/>
    </row>
    <row r="149" spans="2:11" ht="15" customHeight="1">
      <c r="B149" s="310"/>
      <c r="C149" s="335" t="s">
        <v>2047</v>
      </c>
      <c r="D149" s="290"/>
      <c r="E149" s="290"/>
      <c r="F149" s="336" t="s">
        <v>2044</v>
      </c>
      <c r="G149" s="290"/>
      <c r="H149" s="335" t="s">
        <v>2083</v>
      </c>
      <c r="I149" s="335" t="s">
        <v>2046</v>
      </c>
      <c r="J149" s="335">
        <v>120</v>
      </c>
      <c r="K149" s="331"/>
    </row>
    <row r="150" spans="2:11" ht="15" customHeight="1">
      <c r="B150" s="310"/>
      <c r="C150" s="335" t="s">
        <v>2092</v>
      </c>
      <c r="D150" s="290"/>
      <c r="E150" s="290"/>
      <c r="F150" s="336" t="s">
        <v>2044</v>
      </c>
      <c r="G150" s="290"/>
      <c r="H150" s="335" t="s">
        <v>2103</v>
      </c>
      <c r="I150" s="335" t="s">
        <v>2046</v>
      </c>
      <c r="J150" s="335" t="s">
        <v>2094</v>
      </c>
      <c r="K150" s="331"/>
    </row>
    <row r="151" spans="2:11" ht="15" customHeight="1">
      <c r="B151" s="310"/>
      <c r="C151" s="335" t="s">
        <v>87</v>
      </c>
      <c r="D151" s="290"/>
      <c r="E151" s="290"/>
      <c r="F151" s="336" t="s">
        <v>2044</v>
      </c>
      <c r="G151" s="290"/>
      <c r="H151" s="335" t="s">
        <v>2104</v>
      </c>
      <c r="I151" s="335" t="s">
        <v>2046</v>
      </c>
      <c r="J151" s="335" t="s">
        <v>2094</v>
      </c>
      <c r="K151" s="331"/>
    </row>
    <row r="152" spans="2:11" ht="15" customHeight="1">
      <c r="B152" s="310"/>
      <c r="C152" s="335" t="s">
        <v>2049</v>
      </c>
      <c r="D152" s="290"/>
      <c r="E152" s="290"/>
      <c r="F152" s="336" t="s">
        <v>2050</v>
      </c>
      <c r="G152" s="290"/>
      <c r="H152" s="335" t="s">
        <v>2083</v>
      </c>
      <c r="I152" s="335" t="s">
        <v>2046</v>
      </c>
      <c r="J152" s="335">
        <v>50</v>
      </c>
      <c r="K152" s="331"/>
    </row>
    <row r="153" spans="2:11" ht="15" customHeight="1">
      <c r="B153" s="310"/>
      <c r="C153" s="335" t="s">
        <v>2052</v>
      </c>
      <c r="D153" s="290"/>
      <c r="E153" s="290"/>
      <c r="F153" s="336" t="s">
        <v>2044</v>
      </c>
      <c r="G153" s="290"/>
      <c r="H153" s="335" t="s">
        <v>2083</v>
      </c>
      <c r="I153" s="335" t="s">
        <v>2054</v>
      </c>
      <c r="J153" s="335"/>
      <c r="K153" s="331"/>
    </row>
    <row r="154" spans="2:11" ht="15" customHeight="1">
      <c r="B154" s="310"/>
      <c r="C154" s="335" t="s">
        <v>2063</v>
      </c>
      <c r="D154" s="290"/>
      <c r="E154" s="290"/>
      <c r="F154" s="336" t="s">
        <v>2050</v>
      </c>
      <c r="G154" s="290"/>
      <c r="H154" s="335" t="s">
        <v>2083</v>
      </c>
      <c r="I154" s="335" t="s">
        <v>2046</v>
      </c>
      <c r="J154" s="335">
        <v>50</v>
      </c>
      <c r="K154" s="331"/>
    </row>
    <row r="155" spans="2:11" ht="15" customHeight="1">
      <c r="B155" s="310"/>
      <c r="C155" s="335" t="s">
        <v>2071</v>
      </c>
      <c r="D155" s="290"/>
      <c r="E155" s="290"/>
      <c r="F155" s="336" t="s">
        <v>2050</v>
      </c>
      <c r="G155" s="290"/>
      <c r="H155" s="335" t="s">
        <v>2083</v>
      </c>
      <c r="I155" s="335" t="s">
        <v>2046</v>
      </c>
      <c r="J155" s="335">
        <v>50</v>
      </c>
      <c r="K155" s="331"/>
    </row>
    <row r="156" spans="2:11" ht="15" customHeight="1">
      <c r="B156" s="310"/>
      <c r="C156" s="335" t="s">
        <v>2069</v>
      </c>
      <c r="D156" s="290"/>
      <c r="E156" s="290"/>
      <c r="F156" s="336" t="s">
        <v>2050</v>
      </c>
      <c r="G156" s="290"/>
      <c r="H156" s="335" t="s">
        <v>2083</v>
      </c>
      <c r="I156" s="335" t="s">
        <v>2046</v>
      </c>
      <c r="J156" s="335">
        <v>50</v>
      </c>
      <c r="K156" s="331"/>
    </row>
    <row r="157" spans="2:11" ht="15" customHeight="1">
      <c r="B157" s="310"/>
      <c r="C157" s="335" t="s">
        <v>121</v>
      </c>
      <c r="D157" s="290"/>
      <c r="E157" s="290"/>
      <c r="F157" s="336" t="s">
        <v>2044</v>
      </c>
      <c r="G157" s="290"/>
      <c r="H157" s="335" t="s">
        <v>2105</v>
      </c>
      <c r="I157" s="335" t="s">
        <v>2046</v>
      </c>
      <c r="J157" s="335" t="s">
        <v>2106</v>
      </c>
      <c r="K157" s="331"/>
    </row>
    <row r="158" spans="2:11" ht="15" customHeight="1">
      <c r="B158" s="310"/>
      <c r="C158" s="335" t="s">
        <v>2107</v>
      </c>
      <c r="D158" s="290"/>
      <c r="E158" s="290"/>
      <c r="F158" s="336" t="s">
        <v>2044</v>
      </c>
      <c r="G158" s="290"/>
      <c r="H158" s="335" t="s">
        <v>2108</v>
      </c>
      <c r="I158" s="335" t="s">
        <v>2078</v>
      </c>
      <c r="J158" s="335"/>
      <c r="K158" s="331"/>
    </row>
    <row r="159" spans="2:11" ht="15" customHeight="1">
      <c r="B159" s="337"/>
      <c r="C159" s="319"/>
      <c r="D159" s="319"/>
      <c r="E159" s="319"/>
      <c r="F159" s="319"/>
      <c r="G159" s="319"/>
      <c r="H159" s="319"/>
      <c r="I159" s="319"/>
      <c r="J159" s="319"/>
      <c r="K159" s="338"/>
    </row>
    <row r="160" spans="2:11" ht="18.75" customHeight="1">
      <c r="B160" s="286"/>
      <c r="C160" s="290"/>
      <c r="D160" s="290"/>
      <c r="E160" s="290"/>
      <c r="F160" s="309"/>
      <c r="G160" s="290"/>
      <c r="H160" s="290"/>
      <c r="I160" s="290"/>
      <c r="J160" s="290"/>
      <c r="K160" s="286"/>
    </row>
    <row r="161" spans="2:11" ht="18.75" customHeight="1">
      <c r="B161" s="296"/>
      <c r="C161" s="296"/>
      <c r="D161" s="296"/>
      <c r="E161" s="296"/>
      <c r="F161" s="296"/>
      <c r="G161" s="296"/>
      <c r="H161" s="296"/>
      <c r="I161" s="296"/>
      <c r="J161" s="296"/>
      <c r="K161" s="296"/>
    </row>
    <row r="162" spans="2:11" ht="7.5" customHeight="1">
      <c r="B162" s="278"/>
      <c r="C162" s="279"/>
      <c r="D162" s="279"/>
      <c r="E162" s="279"/>
      <c r="F162" s="279"/>
      <c r="G162" s="279"/>
      <c r="H162" s="279"/>
      <c r="I162" s="279"/>
      <c r="J162" s="279"/>
      <c r="K162" s="280"/>
    </row>
    <row r="163" spans="2:11" ht="45" customHeight="1">
      <c r="B163" s="281"/>
      <c r="C163" s="407" t="s">
        <v>2109</v>
      </c>
      <c r="D163" s="407"/>
      <c r="E163" s="407"/>
      <c r="F163" s="407"/>
      <c r="G163" s="407"/>
      <c r="H163" s="407"/>
      <c r="I163" s="407"/>
      <c r="J163" s="407"/>
      <c r="K163" s="282"/>
    </row>
    <row r="164" spans="2:11" ht="17.25" customHeight="1">
      <c r="B164" s="281"/>
      <c r="C164" s="302" t="s">
        <v>2038</v>
      </c>
      <c r="D164" s="302"/>
      <c r="E164" s="302"/>
      <c r="F164" s="302" t="s">
        <v>2039</v>
      </c>
      <c r="G164" s="339"/>
      <c r="H164" s="340" t="s">
        <v>153</v>
      </c>
      <c r="I164" s="340" t="s">
        <v>60</v>
      </c>
      <c r="J164" s="302" t="s">
        <v>2040</v>
      </c>
      <c r="K164" s="282"/>
    </row>
    <row r="165" spans="2:11" ht="17.25" customHeight="1">
      <c r="B165" s="283"/>
      <c r="C165" s="304" t="s">
        <v>2041</v>
      </c>
      <c r="D165" s="304"/>
      <c r="E165" s="304"/>
      <c r="F165" s="305" t="s">
        <v>2042</v>
      </c>
      <c r="G165" s="341"/>
      <c r="H165" s="342"/>
      <c r="I165" s="342"/>
      <c r="J165" s="304" t="s">
        <v>2043</v>
      </c>
      <c r="K165" s="284"/>
    </row>
    <row r="166" spans="2:11" ht="5.25" customHeight="1">
      <c r="B166" s="310"/>
      <c r="C166" s="307"/>
      <c r="D166" s="307"/>
      <c r="E166" s="307"/>
      <c r="F166" s="307"/>
      <c r="G166" s="308"/>
      <c r="H166" s="307"/>
      <c r="I166" s="307"/>
      <c r="J166" s="307"/>
      <c r="K166" s="331"/>
    </row>
    <row r="167" spans="2:11" ht="15" customHeight="1">
      <c r="B167" s="310"/>
      <c r="C167" s="290" t="s">
        <v>2047</v>
      </c>
      <c r="D167" s="290"/>
      <c r="E167" s="290"/>
      <c r="F167" s="309" t="s">
        <v>2044</v>
      </c>
      <c r="G167" s="290"/>
      <c r="H167" s="290" t="s">
        <v>2083</v>
      </c>
      <c r="I167" s="290" t="s">
        <v>2046</v>
      </c>
      <c r="J167" s="290">
        <v>120</v>
      </c>
      <c r="K167" s="331"/>
    </row>
    <row r="168" spans="2:11" ht="15" customHeight="1">
      <c r="B168" s="310"/>
      <c r="C168" s="290" t="s">
        <v>2092</v>
      </c>
      <c r="D168" s="290"/>
      <c r="E168" s="290"/>
      <c r="F168" s="309" t="s">
        <v>2044</v>
      </c>
      <c r="G168" s="290"/>
      <c r="H168" s="290" t="s">
        <v>2093</v>
      </c>
      <c r="I168" s="290" t="s">
        <v>2046</v>
      </c>
      <c r="J168" s="290" t="s">
        <v>2094</v>
      </c>
      <c r="K168" s="331"/>
    </row>
    <row r="169" spans="2:11" ht="15" customHeight="1">
      <c r="B169" s="310"/>
      <c r="C169" s="290" t="s">
        <v>87</v>
      </c>
      <c r="D169" s="290"/>
      <c r="E169" s="290"/>
      <c r="F169" s="309" t="s">
        <v>2044</v>
      </c>
      <c r="G169" s="290"/>
      <c r="H169" s="290" t="s">
        <v>2110</v>
      </c>
      <c r="I169" s="290" t="s">
        <v>2046</v>
      </c>
      <c r="J169" s="290" t="s">
        <v>2094</v>
      </c>
      <c r="K169" s="331"/>
    </row>
    <row r="170" spans="2:11" ht="15" customHeight="1">
      <c r="B170" s="310"/>
      <c r="C170" s="290" t="s">
        <v>2049</v>
      </c>
      <c r="D170" s="290"/>
      <c r="E170" s="290"/>
      <c r="F170" s="309" t="s">
        <v>2050</v>
      </c>
      <c r="G170" s="290"/>
      <c r="H170" s="290" t="s">
        <v>2110</v>
      </c>
      <c r="I170" s="290" t="s">
        <v>2046</v>
      </c>
      <c r="J170" s="290">
        <v>50</v>
      </c>
      <c r="K170" s="331"/>
    </row>
    <row r="171" spans="2:11" ht="15" customHeight="1">
      <c r="B171" s="310"/>
      <c r="C171" s="290" t="s">
        <v>2052</v>
      </c>
      <c r="D171" s="290"/>
      <c r="E171" s="290"/>
      <c r="F171" s="309" t="s">
        <v>2044</v>
      </c>
      <c r="G171" s="290"/>
      <c r="H171" s="290" t="s">
        <v>2110</v>
      </c>
      <c r="I171" s="290" t="s">
        <v>2054</v>
      </c>
      <c r="J171" s="290"/>
      <c r="K171" s="331"/>
    </row>
    <row r="172" spans="2:11" ht="15" customHeight="1">
      <c r="B172" s="310"/>
      <c r="C172" s="290" t="s">
        <v>2063</v>
      </c>
      <c r="D172" s="290"/>
      <c r="E172" s="290"/>
      <c r="F172" s="309" t="s">
        <v>2050</v>
      </c>
      <c r="G172" s="290"/>
      <c r="H172" s="290" t="s">
        <v>2110</v>
      </c>
      <c r="I172" s="290" t="s">
        <v>2046</v>
      </c>
      <c r="J172" s="290">
        <v>50</v>
      </c>
      <c r="K172" s="331"/>
    </row>
    <row r="173" spans="2:11" ht="15" customHeight="1">
      <c r="B173" s="310"/>
      <c r="C173" s="290" t="s">
        <v>2071</v>
      </c>
      <c r="D173" s="290"/>
      <c r="E173" s="290"/>
      <c r="F173" s="309" t="s">
        <v>2050</v>
      </c>
      <c r="G173" s="290"/>
      <c r="H173" s="290" t="s">
        <v>2110</v>
      </c>
      <c r="I173" s="290" t="s">
        <v>2046</v>
      </c>
      <c r="J173" s="290">
        <v>50</v>
      </c>
      <c r="K173" s="331"/>
    </row>
    <row r="174" spans="2:11" ht="15" customHeight="1">
      <c r="B174" s="310"/>
      <c r="C174" s="290" t="s">
        <v>2069</v>
      </c>
      <c r="D174" s="290"/>
      <c r="E174" s="290"/>
      <c r="F174" s="309" t="s">
        <v>2050</v>
      </c>
      <c r="G174" s="290"/>
      <c r="H174" s="290" t="s">
        <v>2110</v>
      </c>
      <c r="I174" s="290" t="s">
        <v>2046</v>
      </c>
      <c r="J174" s="290">
        <v>50</v>
      </c>
      <c r="K174" s="331"/>
    </row>
    <row r="175" spans="2:11" ht="15" customHeight="1">
      <c r="B175" s="310"/>
      <c r="C175" s="290" t="s">
        <v>152</v>
      </c>
      <c r="D175" s="290"/>
      <c r="E175" s="290"/>
      <c r="F175" s="309" t="s">
        <v>2044</v>
      </c>
      <c r="G175" s="290"/>
      <c r="H175" s="290" t="s">
        <v>2111</v>
      </c>
      <c r="I175" s="290" t="s">
        <v>2112</v>
      </c>
      <c r="J175" s="290"/>
      <c r="K175" s="331"/>
    </row>
    <row r="176" spans="2:11" ht="15" customHeight="1">
      <c r="B176" s="310"/>
      <c r="C176" s="290" t="s">
        <v>60</v>
      </c>
      <c r="D176" s="290"/>
      <c r="E176" s="290"/>
      <c r="F176" s="309" t="s">
        <v>2044</v>
      </c>
      <c r="G176" s="290"/>
      <c r="H176" s="290" t="s">
        <v>2113</v>
      </c>
      <c r="I176" s="290" t="s">
        <v>2114</v>
      </c>
      <c r="J176" s="290">
        <v>1</v>
      </c>
      <c r="K176" s="331"/>
    </row>
    <row r="177" spans="2:11" ht="15" customHeight="1">
      <c r="B177" s="310"/>
      <c r="C177" s="290" t="s">
        <v>56</v>
      </c>
      <c r="D177" s="290"/>
      <c r="E177" s="290"/>
      <c r="F177" s="309" t="s">
        <v>2044</v>
      </c>
      <c r="G177" s="290"/>
      <c r="H177" s="290" t="s">
        <v>2115</v>
      </c>
      <c r="I177" s="290" t="s">
        <v>2046</v>
      </c>
      <c r="J177" s="290">
        <v>20</v>
      </c>
      <c r="K177" s="331"/>
    </row>
    <row r="178" spans="2:11" ht="15" customHeight="1">
      <c r="B178" s="310"/>
      <c r="C178" s="290" t="s">
        <v>153</v>
      </c>
      <c r="D178" s="290"/>
      <c r="E178" s="290"/>
      <c r="F178" s="309" t="s">
        <v>2044</v>
      </c>
      <c r="G178" s="290"/>
      <c r="H178" s="290" t="s">
        <v>2116</v>
      </c>
      <c r="I178" s="290" t="s">
        <v>2046</v>
      </c>
      <c r="J178" s="290">
        <v>255</v>
      </c>
      <c r="K178" s="331"/>
    </row>
    <row r="179" spans="2:11" ht="15" customHeight="1">
      <c r="B179" s="310"/>
      <c r="C179" s="290" t="s">
        <v>154</v>
      </c>
      <c r="D179" s="290"/>
      <c r="E179" s="290"/>
      <c r="F179" s="309" t="s">
        <v>2044</v>
      </c>
      <c r="G179" s="290"/>
      <c r="H179" s="290" t="s">
        <v>2009</v>
      </c>
      <c r="I179" s="290" t="s">
        <v>2046</v>
      </c>
      <c r="J179" s="290">
        <v>10</v>
      </c>
      <c r="K179" s="331"/>
    </row>
    <row r="180" spans="2:11" ht="15" customHeight="1">
      <c r="B180" s="310"/>
      <c r="C180" s="290" t="s">
        <v>155</v>
      </c>
      <c r="D180" s="290"/>
      <c r="E180" s="290"/>
      <c r="F180" s="309" t="s">
        <v>2044</v>
      </c>
      <c r="G180" s="290"/>
      <c r="H180" s="290" t="s">
        <v>2117</v>
      </c>
      <c r="I180" s="290" t="s">
        <v>2078</v>
      </c>
      <c r="J180" s="290"/>
      <c r="K180" s="331"/>
    </row>
    <row r="181" spans="2:11" ht="15" customHeight="1">
      <c r="B181" s="310"/>
      <c r="C181" s="290" t="s">
        <v>2118</v>
      </c>
      <c r="D181" s="290"/>
      <c r="E181" s="290"/>
      <c r="F181" s="309" t="s">
        <v>2044</v>
      </c>
      <c r="G181" s="290"/>
      <c r="H181" s="290" t="s">
        <v>2119</v>
      </c>
      <c r="I181" s="290" t="s">
        <v>2078</v>
      </c>
      <c r="J181" s="290"/>
      <c r="K181" s="331"/>
    </row>
    <row r="182" spans="2:11" ht="15" customHeight="1">
      <c r="B182" s="310"/>
      <c r="C182" s="290" t="s">
        <v>2107</v>
      </c>
      <c r="D182" s="290"/>
      <c r="E182" s="290"/>
      <c r="F182" s="309" t="s">
        <v>2044</v>
      </c>
      <c r="G182" s="290"/>
      <c r="H182" s="290" t="s">
        <v>2120</v>
      </c>
      <c r="I182" s="290" t="s">
        <v>2078</v>
      </c>
      <c r="J182" s="290"/>
      <c r="K182" s="331"/>
    </row>
    <row r="183" spans="2:11" ht="15" customHeight="1">
      <c r="B183" s="310"/>
      <c r="C183" s="290" t="s">
        <v>157</v>
      </c>
      <c r="D183" s="290"/>
      <c r="E183" s="290"/>
      <c r="F183" s="309" t="s">
        <v>2050</v>
      </c>
      <c r="G183" s="290"/>
      <c r="H183" s="290" t="s">
        <v>2121</v>
      </c>
      <c r="I183" s="290" t="s">
        <v>2046</v>
      </c>
      <c r="J183" s="290">
        <v>50</v>
      </c>
      <c r="K183" s="331"/>
    </row>
    <row r="184" spans="2:11" ht="15" customHeight="1">
      <c r="B184" s="310"/>
      <c r="C184" s="290" t="s">
        <v>2122</v>
      </c>
      <c r="D184" s="290"/>
      <c r="E184" s="290"/>
      <c r="F184" s="309" t="s">
        <v>2050</v>
      </c>
      <c r="G184" s="290"/>
      <c r="H184" s="290" t="s">
        <v>2123</v>
      </c>
      <c r="I184" s="290" t="s">
        <v>2124</v>
      </c>
      <c r="J184" s="290"/>
      <c r="K184" s="331"/>
    </row>
    <row r="185" spans="2:11" ht="15" customHeight="1">
      <c r="B185" s="310"/>
      <c r="C185" s="290" t="s">
        <v>2125</v>
      </c>
      <c r="D185" s="290"/>
      <c r="E185" s="290"/>
      <c r="F185" s="309" t="s">
        <v>2050</v>
      </c>
      <c r="G185" s="290"/>
      <c r="H185" s="290" t="s">
        <v>2126</v>
      </c>
      <c r="I185" s="290" t="s">
        <v>2124</v>
      </c>
      <c r="J185" s="290"/>
      <c r="K185" s="331"/>
    </row>
    <row r="186" spans="2:11" ht="15" customHeight="1">
      <c r="B186" s="310"/>
      <c r="C186" s="290" t="s">
        <v>2127</v>
      </c>
      <c r="D186" s="290"/>
      <c r="E186" s="290"/>
      <c r="F186" s="309" t="s">
        <v>2050</v>
      </c>
      <c r="G186" s="290"/>
      <c r="H186" s="290" t="s">
        <v>2128</v>
      </c>
      <c r="I186" s="290" t="s">
        <v>2124</v>
      </c>
      <c r="J186" s="290"/>
      <c r="K186" s="331"/>
    </row>
    <row r="187" spans="2:11" ht="15" customHeight="1">
      <c r="B187" s="310"/>
      <c r="C187" s="343" t="s">
        <v>2129</v>
      </c>
      <c r="D187" s="290"/>
      <c r="E187" s="290"/>
      <c r="F187" s="309" t="s">
        <v>2050</v>
      </c>
      <c r="G187" s="290"/>
      <c r="H187" s="290" t="s">
        <v>2130</v>
      </c>
      <c r="I187" s="290" t="s">
        <v>2131</v>
      </c>
      <c r="J187" s="344" t="s">
        <v>2132</v>
      </c>
      <c r="K187" s="331"/>
    </row>
    <row r="188" spans="2:11" ht="15" customHeight="1">
      <c r="B188" s="310"/>
      <c r="C188" s="295" t="s">
        <v>45</v>
      </c>
      <c r="D188" s="290"/>
      <c r="E188" s="290"/>
      <c r="F188" s="309" t="s">
        <v>2044</v>
      </c>
      <c r="G188" s="290"/>
      <c r="H188" s="286" t="s">
        <v>2133</v>
      </c>
      <c r="I188" s="290" t="s">
        <v>2134</v>
      </c>
      <c r="J188" s="290"/>
      <c r="K188" s="331"/>
    </row>
    <row r="189" spans="2:11" ht="15" customHeight="1">
      <c r="B189" s="310"/>
      <c r="C189" s="295" t="s">
        <v>2135</v>
      </c>
      <c r="D189" s="290"/>
      <c r="E189" s="290"/>
      <c r="F189" s="309" t="s">
        <v>2044</v>
      </c>
      <c r="G189" s="290"/>
      <c r="H189" s="290" t="s">
        <v>2136</v>
      </c>
      <c r="I189" s="290" t="s">
        <v>2078</v>
      </c>
      <c r="J189" s="290"/>
      <c r="K189" s="331"/>
    </row>
    <row r="190" spans="2:11" ht="15" customHeight="1">
      <c r="B190" s="310"/>
      <c r="C190" s="295" t="s">
        <v>2137</v>
      </c>
      <c r="D190" s="290"/>
      <c r="E190" s="290"/>
      <c r="F190" s="309" t="s">
        <v>2044</v>
      </c>
      <c r="G190" s="290"/>
      <c r="H190" s="290" t="s">
        <v>2138</v>
      </c>
      <c r="I190" s="290" t="s">
        <v>2078</v>
      </c>
      <c r="J190" s="290"/>
      <c r="K190" s="331"/>
    </row>
    <row r="191" spans="2:11" ht="15" customHeight="1">
      <c r="B191" s="310"/>
      <c r="C191" s="295" t="s">
        <v>2139</v>
      </c>
      <c r="D191" s="290"/>
      <c r="E191" s="290"/>
      <c r="F191" s="309" t="s">
        <v>2050</v>
      </c>
      <c r="G191" s="290"/>
      <c r="H191" s="290" t="s">
        <v>2140</v>
      </c>
      <c r="I191" s="290" t="s">
        <v>2078</v>
      </c>
      <c r="J191" s="290"/>
      <c r="K191" s="331"/>
    </row>
    <row r="192" spans="2:11" ht="15" customHeight="1">
      <c r="B192" s="337"/>
      <c r="C192" s="345"/>
      <c r="D192" s="319"/>
      <c r="E192" s="319"/>
      <c r="F192" s="319"/>
      <c r="G192" s="319"/>
      <c r="H192" s="319"/>
      <c r="I192" s="319"/>
      <c r="J192" s="319"/>
      <c r="K192" s="338"/>
    </row>
    <row r="193" spans="2:11" ht="18.75" customHeight="1">
      <c r="B193" s="286"/>
      <c r="C193" s="290"/>
      <c r="D193" s="290"/>
      <c r="E193" s="290"/>
      <c r="F193" s="309"/>
      <c r="G193" s="290"/>
      <c r="H193" s="290"/>
      <c r="I193" s="290"/>
      <c r="J193" s="290"/>
      <c r="K193" s="286"/>
    </row>
    <row r="194" spans="2:11" ht="18.75" customHeight="1">
      <c r="B194" s="286"/>
      <c r="C194" s="290"/>
      <c r="D194" s="290"/>
      <c r="E194" s="290"/>
      <c r="F194" s="309"/>
      <c r="G194" s="290"/>
      <c r="H194" s="290"/>
      <c r="I194" s="290"/>
      <c r="J194" s="290"/>
      <c r="K194" s="286"/>
    </row>
    <row r="195" spans="2:11" ht="18.75" customHeight="1">
      <c r="B195" s="296"/>
      <c r="C195" s="296"/>
      <c r="D195" s="296"/>
      <c r="E195" s="296"/>
      <c r="F195" s="296"/>
      <c r="G195" s="296"/>
      <c r="H195" s="296"/>
      <c r="I195" s="296"/>
      <c r="J195" s="296"/>
      <c r="K195" s="296"/>
    </row>
    <row r="196" spans="2:11">
      <c r="B196" s="278"/>
      <c r="C196" s="279"/>
      <c r="D196" s="279"/>
      <c r="E196" s="279"/>
      <c r="F196" s="279"/>
      <c r="G196" s="279"/>
      <c r="H196" s="279"/>
      <c r="I196" s="279"/>
      <c r="J196" s="279"/>
      <c r="K196" s="280"/>
    </row>
    <row r="197" spans="2:11" ht="22.2">
      <c r="B197" s="281"/>
      <c r="C197" s="407" t="s">
        <v>2141</v>
      </c>
      <c r="D197" s="407"/>
      <c r="E197" s="407"/>
      <c r="F197" s="407"/>
      <c r="G197" s="407"/>
      <c r="H197" s="407"/>
      <c r="I197" s="407"/>
      <c r="J197" s="407"/>
      <c r="K197" s="282"/>
    </row>
    <row r="198" spans="2:11" ht="25.5" customHeight="1">
      <c r="B198" s="281"/>
      <c r="C198" s="346" t="s">
        <v>2142</v>
      </c>
      <c r="D198" s="346"/>
      <c r="E198" s="346"/>
      <c r="F198" s="346" t="s">
        <v>2143</v>
      </c>
      <c r="G198" s="347"/>
      <c r="H198" s="412" t="s">
        <v>2144</v>
      </c>
      <c r="I198" s="412"/>
      <c r="J198" s="412"/>
      <c r="K198" s="282"/>
    </row>
    <row r="199" spans="2:11" ht="5.25" customHeight="1">
      <c r="B199" s="310"/>
      <c r="C199" s="307"/>
      <c r="D199" s="307"/>
      <c r="E199" s="307"/>
      <c r="F199" s="307"/>
      <c r="G199" s="290"/>
      <c r="H199" s="307"/>
      <c r="I199" s="307"/>
      <c r="J199" s="307"/>
      <c r="K199" s="331"/>
    </row>
    <row r="200" spans="2:11" ht="15" customHeight="1">
      <c r="B200" s="310"/>
      <c r="C200" s="290" t="s">
        <v>2134</v>
      </c>
      <c r="D200" s="290"/>
      <c r="E200" s="290"/>
      <c r="F200" s="309" t="s">
        <v>46</v>
      </c>
      <c r="G200" s="290"/>
      <c r="H200" s="409" t="s">
        <v>2145</v>
      </c>
      <c r="I200" s="409"/>
      <c r="J200" s="409"/>
      <c r="K200" s="331"/>
    </row>
    <row r="201" spans="2:11" ht="15" customHeight="1">
      <c r="B201" s="310"/>
      <c r="C201" s="316"/>
      <c r="D201" s="290"/>
      <c r="E201" s="290"/>
      <c r="F201" s="309" t="s">
        <v>47</v>
      </c>
      <c r="G201" s="290"/>
      <c r="H201" s="409" t="s">
        <v>2146</v>
      </c>
      <c r="I201" s="409"/>
      <c r="J201" s="409"/>
      <c r="K201" s="331"/>
    </row>
    <row r="202" spans="2:11" ht="15" customHeight="1">
      <c r="B202" s="310"/>
      <c r="C202" s="316"/>
      <c r="D202" s="290"/>
      <c r="E202" s="290"/>
      <c r="F202" s="309" t="s">
        <v>50</v>
      </c>
      <c r="G202" s="290"/>
      <c r="H202" s="409" t="s">
        <v>2147</v>
      </c>
      <c r="I202" s="409"/>
      <c r="J202" s="409"/>
      <c r="K202" s="331"/>
    </row>
    <row r="203" spans="2:11" ht="15" customHeight="1">
      <c r="B203" s="310"/>
      <c r="C203" s="290"/>
      <c r="D203" s="290"/>
      <c r="E203" s="290"/>
      <c r="F203" s="309" t="s">
        <v>48</v>
      </c>
      <c r="G203" s="290"/>
      <c r="H203" s="409" t="s">
        <v>2148</v>
      </c>
      <c r="I203" s="409"/>
      <c r="J203" s="409"/>
      <c r="K203" s="331"/>
    </row>
    <row r="204" spans="2:11" ht="15" customHeight="1">
      <c r="B204" s="310"/>
      <c r="C204" s="290"/>
      <c r="D204" s="290"/>
      <c r="E204" s="290"/>
      <c r="F204" s="309" t="s">
        <v>49</v>
      </c>
      <c r="G204" s="290"/>
      <c r="H204" s="409" t="s">
        <v>2149</v>
      </c>
      <c r="I204" s="409"/>
      <c r="J204" s="409"/>
      <c r="K204" s="331"/>
    </row>
    <row r="205" spans="2:11" ht="15" customHeight="1">
      <c r="B205" s="310"/>
      <c r="C205" s="290"/>
      <c r="D205" s="290"/>
      <c r="E205" s="290"/>
      <c r="F205" s="309"/>
      <c r="G205" s="290"/>
      <c r="H205" s="290"/>
      <c r="I205" s="290"/>
      <c r="J205" s="290"/>
      <c r="K205" s="331"/>
    </row>
    <row r="206" spans="2:11" ht="15" customHeight="1">
      <c r="B206" s="310"/>
      <c r="C206" s="290" t="s">
        <v>2090</v>
      </c>
      <c r="D206" s="290"/>
      <c r="E206" s="290"/>
      <c r="F206" s="309" t="s">
        <v>81</v>
      </c>
      <c r="G206" s="290"/>
      <c r="H206" s="409" t="s">
        <v>2150</v>
      </c>
      <c r="I206" s="409"/>
      <c r="J206" s="409"/>
      <c r="K206" s="331"/>
    </row>
    <row r="207" spans="2:11" ht="15" customHeight="1">
      <c r="B207" s="310"/>
      <c r="C207" s="316"/>
      <c r="D207" s="290"/>
      <c r="E207" s="290"/>
      <c r="F207" s="309" t="s">
        <v>1988</v>
      </c>
      <c r="G207" s="290"/>
      <c r="H207" s="409" t="s">
        <v>1989</v>
      </c>
      <c r="I207" s="409"/>
      <c r="J207" s="409"/>
      <c r="K207" s="331"/>
    </row>
    <row r="208" spans="2:11" ht="15" customHeight="1">
      <c r="B208" s="310"/>
      <c r="C208" s="290"/>
      <c r="D208" s="290"/>
      <c r="E208" s="290"/>
      <c r="F208" s="309" t="s">
        <v>1986</v>
      </c>
      <c r="G208" s="290"/>
      <c r="H208" s="409" t="s">
        <v>2151</v>
      </c>
      <c r="I208" s="409"/>
      <c r="J208" s="409"/>
      <c r="K208" s="331"/>
    </row>
    <row r="209" spans="2:11" ht="15" customHeight="1">
      <c r="B209" s="348"/>
      <c r="C209" s="316"/>
      <c r="D209" s="316"/>
      <c r="E209" s="316"/>
      <c r="F209" s="309" t="s">
        <v>1990</v>
      </c>
      <c r="G209" s="295"/>
      <c r="H209" s="413" t="s">
        <v>1991</v>
      </c>
      <c r="I209" s="413"/>
      <c r="J209" s="413"/>
      <c r="K209" s="349"/>
    </row>
    <row r="210" spans="2:11" ht="15" customHeight="1">
      <c r="B210" s="348"/>
      <c r="C210" s="316"/>
      <c r="D210" s="316"/>
      <c r="E210" s="316"/>
      <c r="F210" s="309" t="s">
        <v>1992</v>
      </c>
      <c r="G210" s="295"/>
      <c r="H210" s="413" t="s">
        <v>2152</v>
      </c>
      <c r="I210" s="413"/>
      <c r="J210" s="413"/>
      <c r="K210" s="349"/>
    </row>
    <row r="211" spans="2:11" ht="15" customHeight="1">
      <c r="B211" s="348"/>
      <c r="C211" s="316"/>
      <c r="D211" s="316"/>
      <c r="E211" s="316"/>
      <c r="F211" s="350"/>
      <c r="G211" s="295"/>
      <c r="H211" s="351"/>
      <c r="I211" s="351"/>
      <c r="J211" s="351"/>
      <c r="K211" s="349"/>
    </row>
    <row r="212" spans="2:11" ht="15" customHeight="1">
      <c r="B212" s="348"/>
      <c r="C212" s="290" t="s">
        <v>2114</v>
      </c>
      <c r="D212" s="316"/>
      <c r="E212" s="316"/>
      <c r="F212" s="309">
        <v>1</v>
      </c>
      <c r="G212" s="295"/>
      <c r="H212" s="413" t="s">
        <v>2153</v>
      </c>
      <c r="I212" s="413"/>
      <c r="J212" s="413"/>
      <c r="K212" s="349"/>
    </row>
    <row r="213" spans="2:11" ht="15" customHeight="1">
      <c r="B213" s="348"/>
      <c r="C213" s="316"/>
      <c r="D213" s="316"/>
      <c r="E213" s="316"/>
      <c r="F213" s="309">
        <v>2</v>
      </c>
      <c r="G213" s="295"/>
      <c r="H213" s="413" t="s">
        <v>2154</v>
      </c>
      <c r="I213" s="413"/>
      <c r="J213" s="413"/>
      <c r="K213" s="349"/>
    </row>
    <row r="214" spans="2:11" ht="15" customHeight="1">
      <c r="B214" s="348"/>
      <c r="C214" s="316"/>
      <c r="D214" s="316"/>
      <c r="E214" s="316"/>
      <c r="F214" s="309">
        <v>3</v>
      </c>
      <c r="G214" s="295"/>
      <c r="H214" s="413" t="s">
        <v>2155</v>
      </c>
      <c r="I214" s="413"/>
      <c r="J214" s="413"/>
      <c r="K214" s="349"/>
    </row>
    <row r="215" spans="2:11" ht="15" customHeight="1">
      <c r="B215" s="348"/>
      <c r="C215" s="316"/>
      <c r="D215" s="316"/>
      <c r="E215" s="316"/>
      <c r="F215" s="309">
        <v>4</v>
      </c>
      <c r="G215" s="295"/>
      <c r="H215" s="413" t="s">
        <v>2156</v>
      </c>
      <c r="I215" s="413"/>
      <c r="J215" s="413"/>
      <c r="K215" s="349"/>
    </row>
    <row r="216" spans="2:11" ht="12.75" customHeight="1">
      <c r="B216" s="352"/>
      <c r="C216" s="353"/>
      <c r="D216" s="353"/>
      <c r="E216" s="353"/>
      <c r="F216" s="353"/>
      <c r="G216" s="353"/>
      <c r="H216" s="353"/>
      <c r="I216" s="353"/>
      <c r="J216" s="353"/>
      <c r="K216" s="354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9"/>
  <sheetViews>
    <sheetView showGridLines="0" tabSelected="1" workbookViewId="0">
      <pane ySplit="1" topLeftCell="A604" activePane="bottomLeft" state="frozen"/>
      <selection pane="bottomLeft" activeCell="F616" sqref="F616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110</v>
      </c>
      <c r="G1" s="398" t="s">
        <v>111</v>
      </c>
      <c r="H1" s="398"/>
      <c r="I1" s="125"/>
      <c r="J1" s="124" t="s">
        <v>112</v>
      </c>
      <c r="K1" s="123" t="s">
        <v>113</v>
      </c>
      <c r="L1" s="124" t="s">
        <v>114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5" t="s">
        <v>88</v>
      </c>
    </row>
    <row r="3" spans="1:70" ht="6.9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83</v>
      </c>
    </row>
    <row r="4" spans="1:70" ht="36.9" customHeight="1">
      <c r="B4" s="29"/>
      <c r="C4" s="30"/>
      <c r="D4" s="31" t="s">
        <v>115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3.2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399" t="str">
        <f>'Rekapitulace stavby'!K6</f>
        <v>Modernizace stávající infrastruktury FFP -  Bezručovo nám.13, Opava (2017-I)</v>
      </c>
      <c r="F7" s="405"/>
      <c r="G7" s="405"/>
      <c r="H7" s="405"/>
      <c r="I7" s="127"/>
      <c r="J7" s="30"/>
      <c r="K7" s="32"/>
    </row>
    <row r="8" spans="1:70" ht="13.2">
      <c r="B8" s="29"/>
      <c r="C8" s="30"/>
      <c r="D8" s="38" t="s">
        <v>116</v>
      </c>
      <c r="E8" s="30"/>
      <c r="F8" s="30"/>
      <c r="G8" s="30"/>
      <c r="H8" s="30"/>
      <c r="I8" s="127"/>
      <c r="J8" s="30"/>
      <c r="K8" s="32"/>
    </row>
    <row r="9" spans="1:70" s="1" customFormat="1" ht="16.5" customHeight="1">
      <c r="B9" s="42"/>
      <c r="C9" s="43"/>
      <c r="D9" s="43"/>
      <c r="E9" s="399" t="s">
        <v>117</v>
      </c>
      <c r="F9" s="400"/>
      <c r="G9" s="400"/>
      <c r="H9" s="400"/>
      <c r="I9" s="128"/>
      <c r="J9" s="43"/>
      <c r="K9" s="46"/>
    </row>
    <row r="10" spans="1:70" s="1" customFormat="1" ht="13.2">
      <c r="B10" s="42"/>
      <c r="C10" s="43"/>
      <c r="D10" s="38" t="s">
        <v>118</v>
      </c>
      <c r="E10" s="43"/>
      <c r="F10" s="43"/>
      <c r="G10" s="43"/>
      <c r="H10" s="43"/>
      <c r="I10" s="128"/>
      <c r="J10" s="43"/>
      <c r="K10" s="46"/>
    </row>
    <row r="11" spans="1:70" s="1" customFormat="1" ht="36.9" customHeight="1">
      <c r="B11" s="42"/>
      <c r="C11" s="43"/>
      <c r="D11" s="43"/>
      <c r="E11" s="401" t="s">
        <v>119</v>
      </c>
      <c r="F11" s="400"/>
      <c r="G11" s="400"/>
      <c r="H11" s="400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" customHeight="1">
      <c r="B13" s="42"/>
      <c r="C13" s="43"/>
      <c r="D13" s="38" t="s">
        <v>20</v>
      </c>
      <c r="E13" s="43"/>
      <c r="F13" s="36" t="s">
        <v>25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29" t="s">
        <v>26</v>
      </c>
      <c r="J14" s="130" t="str">
        <f>'Rekapitulace stavby'!AN8</f>
        <v>15. 1. 2018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" customHeight="1">
      <c r="B16" s="42"/>
      <c r="C16" s="43"/>
      <c r="D16" s="38" t="s">
        <v>29</v>
      </c>
      <c r="E16" s="43"/>
      <c r="F16" s="43"/>
      <c r="G16" s="43"/>
      <c r="H16" s="43"/>
      <c r="I16" s="129" t="s">
        <v>30</v>
      </c>
      <c r="J16" s="36" t="s">
        <v>31</v>
      </c>
      <c r="K16" s="46"/>
    </row>
    <row r="17" spans="2:11" s="1" customFormat="1" ht="18" customHeight="1">
      <c r="B17" s="42"/>
      <c r="C17" s="43"/>
      <c r="D17" s="43"/>
      <c r="E17" s="36" t="s">
        <v>32</v>
      </c>
      <c r="F17" s="43"/>
      <c r="G17" s="43"/>
      <c r="H17" s="43"/>
      <c r="I17" s="129" t="s">
        <v>33</v>
      </c>
      <c r="J17" s="36" t="s">
        <v>34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" customHeight="1">
      <c r="B19" s="42"/>
      <c r="C19" s="43"/>
      <c r="D19" s="38" t="s">
        <v>35</v>
      </c>
      <c r="E19" s="43"/>
      <c r="F19" s="43"/>
      <c r="G19" s="43"/>
      <c r="H19" s="43"/>
      <c r="I19" s="129" t="s">
        <v>30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33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" customHeight="1">
      <c r="B22" s="42"/>
      <c r="C22" s="43"/>
      <c r="D22" s="38" t="s">
        <v>38</v>
      </c>
      <c r="E22" s="43"/>
      <c r="F22" s="43"/>
      <c r="G22" s="43"/>
      <c r="H22" s="43"/>
      <c r="I22" s="129" t="s">
        <v>30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33</v>
      </c>
      <c r="J23" s="36" t="str">
        <f>IF('Rekapitulace stavby'!AN17="","",'Rekapitulace stavby'!AN17)</f>
        <v/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393" t="s">
        <v>21</v>
      </c>
      <c r="F26" s="393"/>
      <c r="G26" s="393"/>
      <c r="H26" s="393"/>
      <c r="I26" s="133"/>
      <c r="J26" s="132"/>
      <c r="K26" s="134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41</v>
      </c>
      <c r="E29" s="43"/>
      <c r="F29" s="43"/>
      <c r="G29" s="43"/>
      <c r="H29" s="43"/>
      <c r="I29" s="128"/>
      <c r="J29" s="138">
        <f>ROUND(J108,0)</f>
        <v>0</v>
      </c>
      <c r="K29" s="46"/>
    </row>
    <row r="30" spans="2:11" s="1" customFormat="1" ht="6.9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39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40">
        <f>ROUND(SUM(BE108:BE918), 0)</f>
        <v>0</v>
      </c>
      <c r="G32" s="43"/>
      <c r="H32" s="43"/>
      <c r="I32" s="141">
        <v>0.21</v>
      </c>
      <c r="J32" s="140">
        <f>ROUND(ROUND((SUM(BE108:BE918)), 0)*I32, 0)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40">
        <f>ROUND(SUM(BF108:BF918), 0)</f>
        <v>0</v>
      </c>
      <c r="G33" s="43"/>
      <c r="H33" s="43"/>
      <c r="I33" s="141">
        <v>0.15</v>
      </c>
      <c r="J33" s="140">
        <f>ROUND(ROUND((SUM(BF108:BF918)), 0)*I33, 0)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40">
        <f>ROUND(SUM(BG108:BG918), 0)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40">
        <f>ROUND(SUM(BH108:BH918), 0)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40">
        <f>ROUND(SUM(BI108:BI918), 0)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51</v>
      </c>
      <c r="E38" s="80"/>
      <c r="F38" s="80"/>
      <c r="G38" s="144" t="s">
        <v>52</v>
      </c>
      <c r="H38" s="145" t="s">
        <v>53</v>
      </c>
      <c r="I38" s="146"/>
      <c r="J38" s="147">
        <f>SUM(J29:J36)</f>
        <v>0</v>
      </c>
      <c r="K38" s="148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399" t="str">
        <f>E7</f>
        <v>Modernizace stávající infrastruktury FFP -  Bezručovo nám.13, Opava (2017-I)</v>
      </c>
      <c r="F47" s="405"/>
      <c r="G47" s="405"/>
      <c r="H47" s="405"/>
      <c r="I47" s="128"/>
      <c r="J47" s="43"/>
      <c r="K47" s="46"/>
    </row>
    <row r="48" spans="2:11" ht="13.2">
      <c r="B48" s="29"/>
      <c r="C48" s="38" t="s">
        <v>116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16.5" customHeight="1">
      <c r="B49" s="42"/>
      <c r="C49" s="43"/>
      <c r="D49" s="43"/>
      <c r="E49" s="399" t="s">
        <v>117</v>
      </c>
      <c r="F49" s="400"/>
      <c r="G49" s="400"/>
      <c r="H49" s="400"/>
      <c r="I49" s="128"/>
      <c r="J49" s="43"/>
      <c r="K49" s="46"/>
    </row>
    <row r="50" spans="2:47" s="1" customFormat="1" ht="14.4" customHeight="1">
      <c r="B50" s="42"/>
      <c r="C50" s="38" t="s">
        <v>118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1" t="str">
        <f>E11</f>
        <v>01-1 - 01/1 - Architektonicko stavební řešení</v>
      </c>
      <c r="F51" s="400"/>
      <c r="G51" s="400"/>
      <c r="H51" s="400"/>
      <c r="I51" s="128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 xml:space="preserve"> </v>
      </c>
      <c r="G53" s="43"/>
      <c r="H53" s="43"/>
      <c r="I53" s="129" t="s">
        <v>26</v>
      </c>
      <c r="J53" s="130" t="str">
        <f>IF(J14="","",J14)</f>
        <v>15. 1. 2018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3.2">
      <c r="B55" s="42"/>
      <c r="C55" s="38" t="s">
        <v>29</v>
      </c>
      <c r="D55" s="43"/>
      <c r="E55" s="43"/>
      <c r="F55" s="36" t="str">
        <f>E17</f>
        <v>Slezská univerzita v Opavě</v>
      </c>
      <c r="G55" s="43"/>
      <c r="H55" s="43"/>
      <c r="I55" s="129" t="s">
        <v>38</v>
      </c>
      <c r="J55" s="393" t="str">
        <f>E23</f>
        <v xml:space="preserve"> </v>
      </c>
      <c r="K55" s="46"/>
    </row>
    <row r="56" spans="2:47" s="1" customFormat="1" ht="14.4" customHeight="1">
      <c r="B56" s="42"/>
      <c r="C56" s="38" t="s">
        <v>35</v>
      </c>
      <c r="D56" s="43"/>
      <c r="E56" s="43"/>
      <c r="F56" s="36" t="str">
        <f>IF(E20="","",E20)</f>
        <v/>
      </c>
      <c r="G56" s="43"/>
      <c r="H56" s="43"/>
      <c r="I56" s="128"/>
      <c r="J56" s="402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J108</f>
        <v>0</v>
      </c>
      <c r="K60" s="46"/>
      <c r="AU60" s="25" t="s">
        <v>124</v>
      </c>
    </row>
    <row r="61" spans="2:47" s="8" customFormat="1" ht="24.9" customHeight="1">
      <c r="B61" s="159"/>
      <c r="C61" s="160"/>
      <c r="D61" s="161" t="s">
        <v>125</v>
      </c>
      <c r="E61" s="162"/>
      <c r="F61" s="162"/>
      <c r="G61" s="162"/>
      <c r="H61" s="162"/>
      <c r="I61" s="163"/>
      <c r="J61" s="164">
        <f>J109</f>
        <v>0</v>
      </c>
      <c r="K61" s="165"/>
    </row>
    <row r="62" spans="2:47" s="9" customFormat="1" ht="19.95" customHeight="1">
      <c r="B62" s="166"/>
      <c r="C62" s="167"/>
      <c r="D62" s="168" t="s">
        <v>126</v>
      </c>
      <c r="E62" s="169"/>
      <c r="F62" s="169"/>
      <c r="G62" s="169"/>
      <c r="H62" s="169"/>
      <c r="I62" s="170"/>
      <c r="J62" s="171">
        <f>J110</f>
        <v>0</v>
      </c>
      <c r="K62" s="172"/>
    </row>
    <row r="63" spans="2:47" s="9" customFormat="1" ht="19.95" customHeight="1">
      <c r="B63" s="166"/>
      <c r="C63" s="167"/>
      <c r="D63" s="168" t="s">
        <v>127</v>
      </c>
      <c r="E63" s="169"/>
      <c r="F63" s="169"/>
      <c r="G63" s="169"/>
      <c r="H63" s="169"/>
      <c r="I63" s="170"/>
      <c r="J63" s="171">
        <f>J114</f>
        <v>0</v>
      </c>
      <c r="K63" s="172"/>
    </row>
    <row r="64" spans="2:47" s="9" customFormat="1" ht="19.95" customHeight="1">
      <c r="B64" s="166"/>
      <c r="C64" s="167"/>
      <c r="D64" s="168" t="s">
        <v>128</v>
      </c>
      <c r="E64" s="169"/>
      <c r="F64" s="169"/>
      <c r="G64" s="169"/>
      <c r="H64" s="169"/>
      <c r="I64" s="170"/>
      <c r="J64" s="171">
        <f>J154</f>
        <v>0</v>
      </c>
      <c r="K64" s="172"/>
    </row>
    <row r="65" spans="2:11" s="9" customFormat="1" ht="19.95" customHeight="1">
      <c r="B65" s="166"/>
      <c r="C65" s="167"/>
      <c r="D65" s="168" t="s">
        <v>129</v>
      </c>
      <c r="E65" s="169"/>
      <c r="F65" s="169"/>
      <c r="G65" s="169"/>
      <c r="H65" s="169"/>
      <c r="I65" s="170"/>
      <c r="J65" s="171">
        <f>J188</f>
        <v>0</v>
      </c>
      <c r="K65" s="172"/>
    </row>
    <row r="66" spans="2:11" s="9" customFormat="1" ht="19.95" customHeight="1">
      <c r="B66" s="166"/>
      <c r="C66" s="167"/>
      <c r="D66" s="168" t="s">
        <v>130</v>
      </c>
      <c r="E66" s="169"/>
      <c r="F66" s="169"/>
      <c r="G66" s="169"/>
      <c r="H66" s="169"/>
      <c r="I66" s="170"/>
      <c r="J66" s="171">
        <f>J229</f>
        <v>0</v>
      </c>
      <c r="K66" s="172"/>
    </row>
    <row r="67" spans="2:11" s="9" customFormat="1" ht="19.95" customHeight="1">
      <c r="B67" s="166"/>
      <c r="C67" s="167"/>
      <c r="D67" s="168" t="s">
        <v>131</v>
      </c>
      <c r="E67" s="169"/>
      <c r="F67" s="169"/>
      <c r="G67" s="169"/>
      <c r="H67" s="169"/>
      <c r="I67" s="170"/>
      <c r="J67" s="171">
        <f>J264</f>
        <v>0</v>
      </c>
      <c r="K67" s="172"/>
    </row>
    <row r="68" spans="2:11" s="9" customFormat="1" ht="19.95" customHeight="1">
      <c r="B68" s="166"/>
      <c r="C68" s="167"/>
      <c r="D68" s="168" t="s">
        <v>132</v>
      </c>
      <c r="E68" s="169"/>
      <c r="F68" s="169"/>
      <c r="G68" s="169"/>
      <c r="H68" s="169"/>
      <c r="I68" s="170"/>
      <c r="J68" s="171">
        <f>J341</f>
        <v>0</v>
      </c>
      <c r="K68" s="172"/>
    </row>
    <row r="69" spans="2:11" s="8" customFormat="1" ht="24.9" customHeight="1">
      <c r="B69" s="159"/>
      <c r="C69" s="160"/>
      <c r="D69" s="161" t="s">
        <v>133</v>
      </c>
      <c r="E69" s="162"/>
      <c r="F69" s="162"/>
      <c r="G69" s="162"/>
      <c r="H69" s="162"/>
      <c r="I69" s="163"/>
      <c r="J69" s="164">
        <f>J343</f>
        <v>0</v>
      </c>
      <c r="K69" s="165"/>
    </row>
    <row r="70" spans="2:11" s="9" customFormat="1" ht="19.95" customHeight="1">
      <c r="B70" s="166"/>
      <c r="C70" s="167"/>
      <c r="D70" s="168" t="s">
        <v>134</v>
      </c>
      <c r="E70" s="169"/>
      <c r="F70" s="169"/>
      <c r="G70" s="169"/>
      <c r="H70" s="169"/>
      <c r="I70" s="170"/>
      <c r="J70" s="171">
        <f>J344</f>
        <v>0</v>
      </c>
      <c r="K70" s="172"/>
    </row>
    <row r="71" spans="2:11" s="9" customFormat="1" ht="19.95" customHeight="1">
      <c r="B71" s="166"/>
      <c r="C71" s="167"/>
      <c r="D71" s="168" t="s">
        <v>135</v>
      </c>
      <c r="E71" s="169"/>
      <c r="F71" s="169"/>
      <c r="G71" s="169"/>
      <c r="H71" s="169"/>
      <c r="I71" s="170"/>
      <c r="J71" s="171">
        <f>J419</f>
        <v>0</v>
      </c>
      <c r="K71" s="172"/>
    </row>
    <row r="72" spans="2:11" s="9" customFormat="1" ht="19.95" customHeight="1">
      <c r="B72" s="166"/>
      <c r="C72" s="167"/>
      <c r="D72" s="168" t="s">
        <v>136</v>
      </c>
      <c r="E72" s="169"/>
      <c r="F72" s="169"/>
      <c r="G72" s="169"/>
      <c r="H72" s="169"/>
      <c r="I72" s="170"/>
      <c r="J72" s="171">
        <f>J421</f>
        <v>0</v>
      </c>
      <c r="K72" s="172"/>
    </row>
    <row r="73" spans="2:11" s="9" customFormat="1" ht="19.95" customHeight="1">
      <c r="B73" s="166"/>
      <c r="C73" s="167"/>
      <c r="D73" s="168" t="s">
        <v>137</v>
      </c>
      <c r="E73" s="169"/>
      <c r="F73" s="169"/>
      <c r="G73" s="169"/>
      <c r="H73" s="169"/>
      <c r="I73" s="170"/>
      <c r="J73" s="171">
        <f>J496</f>
        <v>0</v>
      </c>
      <c r="K73" s="172"/>
    </row>
    <row r="74" spans="2:11" s="9" customFormat="1" ht="19.95" customHeight="1">
      <c r="B74" s="166"/>
      <c r="C74" s="167"/>
      <c r="D74" s="168" t="s">
        <v>138</v>
      </c>
      <c r="E74" s="169"/>
      <c r="F74" s="169"/>
      <c r="G74" s="169"/>
      <c r="H74" s="169"/>
      <c r="I74" s="170"/>
      <c r="J74" s="171">
        <f>J621</f>
        <v>0</v>
      </c>
      <c r="K74" s="172"/>
    </row>
    <row r="75" spans="2:11" s="9" customFormat="1" ht="19.95" customHeight="1">
      <c r="B75" s="166"/>
      <c r="C75" s="167"/>
      <c r="D75" s="168" t="s">
        <v>139</v>
      </c>
      <c r="E75" s="169"/>
      <c r="F75" s="169"/>
      <c r="G75" s="169"/>
      <c r="H75" s="169"/>
      <c r="I75" s="170"/>
      <c r="J75" s="171">
        <f>J626</f>
        <v>0</v>
      </c>
      <c r="K75" s="172"/>
    </row>
    <row r="76" spans="2:11" s="9" customFormat="1" ht="19.95" customHeight="1">
      <c r="B76" s="166"/>
      <c r="C76" s="167"/>
      <c r="D76" s="168" t="s">
        <v>140</v>
      </c>
      <c r="E76" s="169"/>
      <c r="F76" s="169"/>
      <c r="G76" s="169"/>
      <c r="H76" s="169"/>
      <c r="I76" s="170"/>
      <c r="J76" s="171">
        <f>J633</f>
        <v>0</v>
      </c>
      <c r="K76" s="172"/>
    </row>
    <row r="77" spans="2:11" s="9" customFormat="1" ht="19.95" customHeight="1">
      <c r="B77" s="166"/>
      <c r="C77" s="167"/>
      <c r="D77" s="168" t="s">
        <v>141</v>
      </c>
      <c r="E77" s="169"/>
      <c r="F77" s="169"/>
      <c r="G77" s="169"/>
      <c r="H77" s="169"/>
      <c r="I77" s="170"/>
      <c r="J77" s="171">
        <f>J702</f>
        <v>0</v>
      </c>
      <c r="K77" s="172"/>
    </row>
    <row r="78" spans="2:11" s="9" customFormat="1" ht="19.95" customHeight="1">
      <c r="B78" s="166"/>
      <c r="C78" s="167"/>
      <c r="D78" s="168" t="s">
        <v>142</v>
      </c>
      <c r="E78" s="169"/>
      <c r="F78" s="169"/>
      <c r="G78" s="169"/>
      <c r="H78" s="169"/>
      <c r="I78" s="170"/>
      <c r="J78" s="171">
        <f>J728</f>
        <v>0</v>
      </c>
      <c r="K78" s="172"/>
    </row>
    <row r="79" spans="2:11" s="9" customFormat="1" ht="19.95" customHeight="1">
      <c r="B79" s="166"/>
      <c r="C79" s="167"/>
      <c r="D79" s="168" t="s">
        <v>143</v>
      </c>
      <c r="E79" s="169"/>
      <c r="F79" s="169"/>
      <c r="G79" s="169"/>
      <c r="H79" s="169"/>
      <c r="I79" s="170"/>
      <c r="J79" s="171">
        <f>J747</f>
        <v>0</v>
      </c>
      <c r="K79" s="172"/>
    </row>
    <row r="80" spans="2:11" s="9" customFormat="1" ht="19.95" customHeight="1">
      <c r="B80" s="166"/>
      <c r="C80" s="167"/>
      <c r="D80" s="168" t="s">
        <v>144</v>
      </c>
      <c r="E80" s="169"/>
      <c r="F80" s="169"/>
      <c r="G80" s="169"/>
      <c r="H80" s="169"/>
      <c r="I80" s="170"/>
      <c r="J80" s="171">
        <f>J818</f>
        <v>0</v>
      </c>
      <c r="K80" s="172"/>
    </row>
    <row r="81" spans="2:12" s="9" customFormat="1" ht="19.95" customHeight="1">
      <c r="B81" s="166"/>
      <c r="C81" s="167"/>
      <c r="D81" s="168" t="s">
        <v>145</v>
      </c>
      <c r="E81" s="169"/>
      <c r="F81" s="169"/>
      <c r="G81" s="169"/>
      <c r="H81" s="169"/>
      <c r="I81" s="170"/>
      <c r="J81" s="171">
        <f>J826</f>
        <v>0</v>
      </c>
      <c r="K81" s="172"/>
    </row>
    <row r="82" spans="2:12" s="9" customFormat="1" ht="19.95" customHeight="1">
      <c r="B82" s="166"/>
      <c r="C82" s="167"/>
      <c r="D82" s="168" t="s">
        <v>146</v>
      </c>
      <c r="E82" s="169"/>
      <c r="F82" s="169"/>
      <c r="G82" s="169"/>
      <c r="H82" s="169"/>
      <c r="I82" s="170"/>
      <c r="J82" s="171">
        <f>J833</f>
        <v>0</v>
      </c>
      <c r="K82" s="172"/>
    </row>
    <row r="83" spans="2:12" s="9" customFormat="1" ht="19.95" customHeight="1">
      <c r="B83" s="166"/>
      <c r="C83" s="167"/>
      <c r="D83" s="168" t="s">
        <v>147</v>
      </c>
      <c r="E83" s="169"/>
      <c r="F83" s="169"/>
      <c r="G83" s="169"/>
      <c r="H83" s="169"/>
      <c r="I83" s="170"/>
      <c r="J83" s="171">
        <f>J908</f>
        <v>0</v>
      </c>
      <c r="K83" s="172"/>
    </row>
    <row r="84" spans="2:12" s="9" customFormat="1" ht="19.95" customHeight="1">
      <c r="B84" s="166"/>
      <c r="C84" s="167"/>
      <c r="D84" s="168" t="s">
        <v>148</v>
      </c>
      <c r="E84" s="169"/>
      <c r="F84" s="169"/>
      <c r="G84" s="169"/>
      <c r="H84" s="169"/>
      <c r="I84" s="170"/>
      <c r="J84" s="171">
        <f>J910</f>
        <v>0</v>
      </c>
      <c r="K84" s="172"/>
    </row>
    <row r="85" spans="2:12" s="8" customFormat="1" ht="24.9" customHeight="1">
      <c r="B85" s="159"/>
      <c r="C85" s="160"/>
      <c r="D85" s="161" t="s">
        <v>149</v>
      </c>
      <c r="E85" s="162"/>
      <c r="F85" s="162"/>
      <c r="G85" s="162"/>
      <c r="H85" s="162"/>
      <c r="I85" s="163"/>
      <c r="J85" s="164">
        <f>J915</f>
        <v>0</v>
      </c>
      <c r="K85" s="165"/>
    </row>
    <row r="86" spans="2:12" s="9" customFormat="1" ht="19.95" customHeight="1">
      <c r="B86" s="166"/>
      <c r="C86" s="167"/>
      <c r="D86" s="168" t="s">
        <v>150</v>
      </c>
      <c r="E86" s="169"/>
      <c r="F86" s="169"/>
      <c r="G86" s="169"/>
      <c r="H86" s="169"/>
      <c r="I86" s="170"/>
      <c r="J86" s="171">
        <f>J916</f>
        <v>0</v>
      </c>
      <c r="K86" s="172"/>
    </row>
    <row r="87" spans="2:12" s="1" customFormat="1" ht="21.75" customHeight="1">
      <c r="B87" s="42"/>
      <c r="C87" s="43"/>
      <c r="D87" s="43"/>
      <c r="E87" s="43"/>
      <c r="F87" s="43"/>
      <c r="G87" s="43"/>
      <c r="H87" s="43"/>
      <c r="I87" s="128"/>
      <c r="J87" s="43"/>
      <c r="K87" s="46"/>
    </row>
    <row r="88" spans="2:12" s="1" customFormat="1" ht="6.9" customHeight="1">
      <c r="B88" s="57"/>
      <c r="C88" s="58"/>
      <c r="D88" s="58"/>
      <c r="E88" s="58"/>
      <c r="F88" s="58"/>
      <c r="G88" s="58"/>
      <c r="H88" s="58"/>
      <c r="I88" s="149"/>
      <c r="J88" s="58"/>
      <c r="K88" s="59"/>
    </row>
    <row r="92" spans="2:12" s="1" customFormat="1" ht="6.9" customHeight="1">
      <c r="B92" s="60"/>
      <c r="C92" s="61"/>
      <c r="D92" s="61"/>
      <c r="E92" s="61"/>
      <c r="F92" s="61"/>
      <c r="G92" s="61"/>
      <c r="H92" s="61"/>
      <c r="I92" s="152"/>
      <c r="J92" s="61"/>
      <c r="K92" s="61"/>
      <c r="L92" s="62"/>
    </row>
    <row r="93" spans="2:12" s="1" customFormat="1" ht="36.9" customHeight="1">
      <c r="B93" s="42"/>
      <c r="C93" s="63" t="s">
        <v>151</v>
      </c>
      <c r="D93" s="64"/>
      <c r="E93" s="64"/>
      <c r="F93" s="64"/>
      <c r="G93" s="64"/>
      <c r="H93" s="64"/>
      <c r="I93" s="173"/>
      <c r="J93" s="64"/>
      <c r="K93" s="64"/>
      <c r="L93" s="62"/>
    </row>
    <row r="94" spans="2:12" s="1" customFormat="1" ht="6.9" customHeight="1">
      <c r="B94" s="42"/>
      <c r="C94" s="64"/>
      <c r="D94" s="64"/>
      <c r="E94" s="64"/>
      <c r="F94" s="64"/>
      <c r="G94" s="64"/>
      <c r="H94" s="64"/>
      <c r="I94" s="173"/>
      <c r="J94" s="64"/>
      <c r="K94" s="64"/>
      <c r="L94" s="62"/>
    </row>
    <row r="95" spans="2:12" s="1" customFormat="1" ht="14.4" customHeight="1">
      <c r="B95" s="42"/>
      <c r="C95" s="66" t="s">
        <v>18</v>
      </c>
      <c r="D95" s="64"/>
      <c r="E95" s="64"/>
      <c r="F95" s="64"/>
      <c r="G95" s="64"/>
      <c r="H95" s="64"/>
      <c r="I95" s="173"/>
      <c r="J95" s="64"/>
      <c r="K95" s="64"/>
      <c r="L95" s="62"/>
    </row>
    <row r="96" spans="2:12" s="1" customFormat="1" ht="16.5" customHeight="1">
      <c r="B96" s="42"/>
      <c r="C96" s="64"/>
      <c r="D96" s="64"/>
      <c r="E96" s="403" t="str">
        <f>E7</f>
        <v>Modernizace stávající infrastruktury FFP -  Bezručovo nám.13, Opava (2017-I)</v>
      </c>
      <c r="F96" s="404"/>
      <c r="G96" s="404"/>
      <c r="H96" s="404"/>
      <c r="I96" s="173"/>
      <c r="J96" s="64"/>
      <c r="K96" s="64"/>
      <c r="L96" s="62"/>
    </row>
    <row r="97" spans="2:65" ht="13.2">
      <c r="B97" s="29"/>
      <c r="C97" s="66" t="s">
        <v>116</v>
      </c>
      <c r="D97" s="174"/>
      <c r="E97" s="174"/>
      <c r="F97" s="174"/>
      <c r="G97" s="174"/>
      <c r="H97" s="174"/>
      <c r="J97" s="174"/>
      <c r="K97" s="174"/>
      <c r="L97" s="175"/>
    </row>
    <row r="98" spans="2:65" s="1" customFormat="1" ht="16.5" customHeight="1">
      <c r="B98" s="42"/>
      <c r="C98" s="64"/>
      <c r="D98" s="64"/>
      <c r="E98" s="403" t="s">
        <v>117</v>
      </c>
      <c r="F98" s="397"/>
      <c r="G98" s="397"/>
      <c r="H98" s="397"/>
      <c r="I98" s="173"/>
      <c r="J98" s="64"/>
      <c r="K98" s="64"/>
      <c r="L98" s="62"/>
    </row>
    <row r="99" spans="2:65" s="1" customFormat="1" ht="14.4" customHeight="1">
      <c r="B99" s="42"/>
      <c r="C99" s="66" t="s">
        <v>118</v>
      </c>
      <c r="D99" s="64"/>
      <c r="E99" s="64"/>
      <c r="F99" s="64"/>
      <c r="G99" s="64"/>
      <c r="H99" s="64"/>
      <c r="I99" s="173"/>
      <c r="J99" s="64"/>
      <c r="K99" s="64"/>
      <c r="L99" s="62"/>
    </row>
    <row r="100" spans="2:65" s="1" customFormat="1" ht="17.25" customHeight="1">
      <c r="B100" s="42"/>
      <c r="C100" s="64"/>
      <c r="D100" s="64"/>
      <c r="E100" s="365" t="str">
        <f>E11</f>
        <v>01-1 - 01/1 - Architektonicko stavební řešení</v>
      </c>
      <c r="F100" s="397"/>
      <c r="G100" s="397"/>
      <c r="H100" s="397"/>
      <c r="I100" s="173"/>
      <c r="J100" s="64"/>
      <c r="K100" s="64"/>
      <c r="L100" s="62"/>
    </row>
    <row r="101" spans="2:65" s="1" customFormat="1" ht="6.9" customHeight="1">
      <c r="B101" s="42"/>
      <c r="C101" s="64"/>
      <c r="D101" s="64"/>
      <c r="E101" s="64"/>
      <c r="F101" s="64"/>
      <c r="G101" s="64"/>
      <c r="H101" s="64"/>
      <c r="I101" s="173"/>
      <c r="J101" s="64"/>
      <c r="K101" s="64"/>
      <c r="L101" s="62"/>
    </row>
    <row r="102" spans="2:65" s="1" customFormat="1" ht="18" customHeight="1">
      <c r="B102" s="42"/>
      <c r="C102" s="66" t="s">
        <v>24</v>
      </c>
      <c r="D102" s="64"/>
      <c r="E102" s="64"/>
      <c r="F102" s="176" t="str">
        <f>F14</f>
        <v xml:space="preserve"> </v>
      </c>
      <c r="G102" s="64"/>
      <c r="H102" s="64"/>
      <c r="I102" s="177" t="s">
        <v>26</v>
      </c>
      <c r="J102" s="74" t="str">
        <f>IF(J14="","",J14)</f>
        <v>15. 1. 2018</v>
      </c>
      <c r="K102" s="64"/>
      <c r="L102" s="62"/>
    </row>
    <row r="103" spans="2:65" s="1" customFormat="1" ht="6.9" customHeight="1">
      <c r="B103" s="42"/>
      <c r="C103" s="64"/>
      <c r="D103" s="64"/>
      <c r="E103" s="64"/>
      <c r="F103" s="64"/>
      <c r="G103" s="64"/>
      <c r="H103" s="64"/>
      <c r="I103" s="173"/>
      <c r="J103" s="64"/>
      <c r="K103" s="64"/>
      <c r="L103" s="62"/>
    </row>
    <row r="104" spans="2:65" s="1" customFormat="1" ht="13.2">
      <c r="B104" s="42"/>
      <c r="C104" s="66" t="s">
        <v>29</v>
      </c>
      <c r="D104" s="64"/>
      <c r="E104" s="64"/>
      <c r="F104" s="176" t="str">
        <f>E17</f>
        <v>Slezská univerzita v Opavě</v>
      </c>
      <c r="G104" s="64"/>
      <c r="H104" s="64"/>
      <c r="I104" s="177" t="s">
        <v>38</v>
      </c>
      <c r="J104" s="176" t="str">
        <f>E23</f>
        <v xml:space="preserve"> </v>
      </c>
      <c r="K104" s="64"/>
      <c r="L104" s="62"/>
    </row>
    <row r="105" spans="2:65" s="1" customFormat="1" ht="14.4" customHeight="1">
      <c r="B105" s="42"/>
      <c r="C105" s="66" t="s">
        <v>35</v>
      </c>
      <c r="D105" s="64"/>
      <c r="E105" s="64"/>
      <c r="F105" s="176" t="str">
        <f>IF(E20="","",E20)</f>
        <v/>
      </c>
      <c r="G105" s="64"/>
      <c r="H105" s="64"/>
      <c r="I105" s="173"/>
      <c r="J105" s="64"/>
      <c r="K105" s="64"/>
      <c r="L105" s="62"/>
    </row>
    <row r="106" spans="2:65" s="1" customFormat="1" ht="10.35" customHeight="1">
      <c r="B106" s="42"/>
      <c r="C106" s="64"/>
      <c r="D106" s="64"/>
      <c r="E106" s="64"/>
      <c r="F106" s="64"/>
      <c r="G106" s="64"/>
      <c r="H106" s="64"/>
      <c r="I106" s="173"/>
      <c r="J106" s="64"/>
      <c r="K106" s="64"/>
      <c r="L106" s="62"/>
    </row>
    <row r="107" spans="2:65" s="10" customFormat="1" ht="29.25" customHeight="1">
      <c r="B107" s="178"/>
      <c r="C107" s="179" t="s">
        <v>152</v>
      </c>
      <c r="D107" s="180" t="s">
        <v>60</v>
      </c>
      <c r="E107" s="180" t="s">
        <v>56</v>
      </c>
      <c r="F107" s="180" t="s">
        <v>153</v>
      </c>
      <c r="G107" s="180" t="s">
        <v>154</v>
      </c>
      <c r="H107" s="180" t="s">
        <v>155</v>
      </c>
      <c r="I107" s="181" t="s">
        <v>156</v>
      </c>
      <c r="J107" s="180" t="s">
        <v>122</v>
      </c>
      <c r="K107" s="182" t="s">
        <v>157</v>
      </c>
      <c r="L107" s="183"/>
      <c r="M107" s="82" t="s">
        <v>158</v>
      </c>
      <c r="N107" s="83" t="s">
        <v>45</v>
      </c>
      <c r="O107" s="83" t="s">
        <v>159</v>
      </c>
      <c r="P107" s="83" t="s">
        <v>160</v>
      </c>
      <c r="Q107" s="83" t="s">
        <v>161</v>
      </c>
      <c r="R107" s="83" t="s">
        <v>162</v>
      </c>
      <c r="S107" s="83" t="s">
        <v>163</v>
      </c>
      <c r="T107" s="84" t="s">
        <v>164</v>
      </c>
    </row>
    <row r="108" spans="2:65" s="1" customFormat="1" ht="29.25" customHeight="1">
      <c r="B108" s="42"/>
      <c r="C108" s="88" t="s">
        <v>123</v>
      </c>
      <c r="D108" s="64"/>
      <c r="E108" s="64"/>
      <c r="F108" s="64"/>
      <c r="G108" s="64"/>
      <c r="H108" s="64"/>
      <c r="I108" s="173"/>
      <c r="J108" s="184">
        <f>BK108</f>
        <v>0</v>
      </c>
      <c r="K108" s="64"/>
      <c r="L108" s="62"/>
      <c r="M108" s="85"/>
      <c r="N108" s="86"/>
      <c r="O108" s="86"/>
      <c r="P108" s="185">
        <f>P109+P343+P915</f>
        <v>0</v>
      </c>
      <c r="Q108" s="86"/>
      <c r="R108" s="185">
        <f>R109+R343+R915</f>
        <v>189.87943422000001</v>
      </c>
      <c r="S108" s="86"/>
      <c r="T108" s="186">
        <f>T109+T343+T915</f>
        <v>80.954719709999992</v>
      </c>
      <c r="AT108" s="25" t="s">
        <v>74</v>
      </c>
      <c r="AU108" s="25" t="s">
        <v>124</v>
      </c>
      <c r="BK108" s="187">
        <f>BK109+BK343+BK915</f>
        <v>0</v>
      </c>
    </row>
    <row r="109" spans="2:65" s="11" customFormat="1" ht="37.35" customHeight="1">
      <c r="B109" s="188"/>
      <c r="C109" s="189"/>
      <c r="D109" s="190" t="s">
        <v>74</v>
      </c>
      <c r="E109" s="191" t="s">
        <v>165</v>
      </c>
      <c r="F109" s="191" t="s">
        <v>166</v>
      </c>
      <c r="G109" s="189"/>
      <c r="H109" s="189"/>
      <c r="I109" s="192"/>
      <c r="J109" s="193">
        <f>BK109</f>
        <v>0</v>
      </c>
      <c r="K109" s="189"/>
      <c r="L109" s="194"/>
      <c r="M109" s="195"/>
      <c r="N109" s="196"/>
      <c r="O109" s="196"/>
      <c r="P109" s="197">
        <f>P110+P114+P154+P188+P229+P264+P341</f>
        <v>0</v>
      </c>
      <c r="Q109" s="196"/>
      <c r="R109" s="197">
        <f>R110+R114+R154+R188+R229+R264+R341</f>
        <v>76.154282260000002</v>
      </c>
      <c r="S109" s="196"/>
      <c r="T109" s="198">
        <f>T110+T114+T154+T188+T229+T264+T341</f>
        <v>65.594742999999994</v>
      </c>
      <c r="AR109" s="199" t="s">
        <v>28</v>
      </c>
      <c r="AT109" s="200" t="s">
        <v>74</v>
      </c>
      <c r="AU109" s="200" t="s">
        <v>75</v>
      </c>
      <c r="AY109" s="199" t="s">
        <v>167</v>
      </c>
      <c r="BK109" s="201">
        <f>BK110+BK114+BK154+BK188+BK229+BK264+BK341</f>
        <v>0</v>
      </c>
    </row>
    <row r="110" spans="2:65" s="11" customFormat="1" ht="19.95" customHeight="1">
      <c r="B110" s="188"/>
      <c r="C110" s="189"/>
      <c r="D110" s="190" t="s">
        <v>74</v>
      </c>
      <c r="E110" s="202" t="s">
        <v>83</v>
      </c>
      <c r="F110" s="202" t="s">
        <v>168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SUM(P111:P113)</f>
        <v>0</v>
      </c>
      <c r="Q110" s="196"/>
      <c r="R110" s="197">
        <f>SUM(R111:R113)</f>
        <v>2.7509102999999997</v>
      </c>
      <c r="S110" s="196"/>
      <c r="T110" s="198">
        <f>SUM(T111:T113)</f>
        <v>0</v>
      </c>
      <c r="AR110" s="199" t="s">
        <v>28</v>
      </c>
      <c r="AT110" s="200" t="s">
        <v>74</v>
      </c>
      <c r="AU110" s="200" t="s">
        <v>28</v>
      </c>
      <c r="AY110" s="199" t="s">
        <v>167</v>
      </c>
      <c r="BK110" s="201">
        <f>SUM(BK111:BK113)</f>
        <v>0</v>
      </c>
    </row>
    <row r="111" spans="2:65" s="1" customFormat="1" ht="25.5" customHeight="1">
      <c r="B111" s="42"/>
      <c r="C111" s="204" t="s">
        <v>28</v>
      </c>
      <c r="D111" s="204" t="s">
        <v>169</v>
      </c>
      <c r="E111" s="205" t="s">
        <v>170</v>
      </c>
      <c r="F111" s="206" t="s">
        <v>171</v>
      </c>
      <c r="G111" s="207" t="s">
        <v>172</v>
      </c>
      <c r="H111" s="208">
        <v>0.97</v>
      </c>
      <c r="I111" s="209"/>
      <c r="J111" s="210">
        <f>ROUND(I111*H111,1)</f>
        <v>0</v>
      </c>
      <c r="K111" s="206" t="s">
        <v>173</v>
      </c>
      <c r="L111" s="62"/>
      <c r="M111" s="211" t="s">
        <v>21</v>
      </c>
      <c r="N111" s="212" t="s">
        <v>46</v>
      </c>
      <c r="O111" s="43"/>
      <c r="P111" s="213">
        <f>O111*H111</f>
        <v>0</v>
      </c>
      <c r="Q111" s="213">
        <v>2.8359899999999998</v>
      </c>
      <c r="R111" s="213">
        <f>Q111*H111</f>
        <v>2.7509102999999997</v>
      </c>
      <c r="S111" s="213">
        <v>0</v>
      </c>
      <c r="T111" s="214">
        <f>S111*H111</f>
        <v>0</v>
      </c>
      <c r="AR111" s="25" t="s">
        <v>174</v>
      </c>
      <c r="AT111" s="25" t="s">
        <v>169</v>
      </c>
      <c r="AU111" s="25" t="s">
        <v>83</v>
      </c>
      <c r="AY111" s="25" t="s">
        <v>167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5" t="s">
        <v>28</v>
      </c>
      <c r="BK111" s="215">
        <f>ROUND(I111*H111,1)</f>
        <v>0</v>
      </c>
      <c r="BL111" s="25" t="s">
        <v>174</v>
      </c>
      <c r="BM111" s="25" t="s">
        <v>28</v>
      </c>
    </row>
    <row r="112" spans="2:65" s="12" customFormat="1">
      <c r="B112" s="216"/>
      <c r="C112" s="217"/>
      <c r="D112" s="218" t="s">
        <v>175</v>
      </c>
      <c r="E112" s="219" t="s">
        <v>21</v>
      </c>
      <c r="F112" s="220" t="s">
        <v>176</v>
      </c>
      <c r="G112" s="217"/>
      <c r="H112" s="219" t="s">
        <v>21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175</v>
      </c>
      <c r="AU112" s="226" t="s">
        <v>83</v>
      </c>
      <c r="AV112" s="12" t="s">
        <v>28</v>
      </c>
      <c r="AW112" s="12" t="s">
        <v>37</v>
      </c>
      <c r="AX112" s="12" t="s">
        <v>75</v>
      </c>
      <c r="AY112" s="226" t="s">
        <v>167</v>
      </c>
    </row>
    <row r="113" spans="2:65" s="13" customFormat="1">
      <c r="B113" s="227"/>
      <c r="C113" s="228"/>
      <c r="D113" s="218" t="s">
        <v>175</v>
      </c>
      <c r="E113" s="229" t="s">
        <v>21</v>
      </c>
      <c r="F113" s="230" t="s">
        <v>177</v>
      </c>
      <c r="G113" s="228"/>
      <c r="H113" s="231">
        <v>0.97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AT113" s="237" t="s">
        <v>175</v>
      </c>
      <c r="AU113" s="237" t="s">
        <v>83</v>
      </c>
      <c r="AV113" s="13" t="s">
        <v>83</v>
      </c>
      <c r="AW113" s="13" t="s">
        <v>37</v>
      </c>
      <c r="AX113" s="13" t="s">
        <v>28</v>
      </c>
      <c r="AY113" s="237" t="s">
        <v>167</v>
      </c>
    </row>
    <row r="114" spans="2:65" s="11" customFormat="1" ht="29.85" customHeight="1">
      <c r="B114" s="188"/>
      <c r="C114" s="189"/>
      <c r="D114" s="190" t="s">
        <v>74</v>
      </c>
      <c r="E114" s="202" t="s">
        <v>178</v>
      </c>
      <c r="F114" s="202" t="s">
        <v>179</v>
      </c>
      <c r="G114" s="189"/>
      <c r="H114" s="189"/>
      <c r="I114" s="192"/>
      <c r="J114" s="203">
        <f>BK114</f>
        <v>0</v>
      </c>
      <c r="K114" s="189"/>
      <c r="L114" s="194"/>
      <c r="M114" s="195"/>
      <c r="N114" s="196"/>
      <c r="O114" s="196"/>
      <c r="P114" s="197">
        <f>SUM(P115:P153)</f>
        <v>0</v>
      </c>
      <c r="Q114" s="196"/>
      <c r="R114" s="197">
        <f>SUM(R115:R153)</f>
        <v>12.780133580000001</v>
      </c>
      <c r="S114" s="196"/>
      <c r="T114" s="198">
        <f>SUM(T115:T153)</f>
        <v>0</v>
      </c>
      <c r="AR114" s="199" t="s">
        <v>28</v>
      </c>
      <c r="AT114" s="200" t="s">
        <v>74</v>
      </c>
      <c r="AU114" s="200" t="s">
        <v>28</v>
      </c>
      <c r="AY114" s="199" t="s">
        <v>167</v>
      </c>
      <c r="BK114" s="201">
        <f>SUM(BK115:BK153)</f>
        <v>0</v>
      </c>
    </row>
    <row r="115" spans="2:65" s="1" customFormat="1" ht="25.5" customHeight="1">
      <c r="B115" s="42"/>
      <c r="C115" s="204" t="s">
        <v>83</v>
      </c>
      <c r="D115" s="204" t="s">
        <v>169</v>
      </c>
      <c r="E115" s="205" t="s">
        <v>180</v>
      </c>
      <c r="F115" s="206" t="s">
        <v>181</v>
      </c>
      <c r="G115" s="207" t="s">
        <v>172</v>
      </c>
      <c r="H115" s="208">
        <v>0.22</v>
      </c>
      <c r="I115" s="209"/>
      <c r="J115" s="210">
        <f>ROUND(I115*H115,1)</f>
        <v>0</v>
      </c>
      <c r="K115" s="206" t="s">
        <v>173</v>
      </c>
      <c r="L115" s="62"/>
      <c r="M115" s="211" t="s">
        <v>21</v>
      </c>
      <c r="N115" s="212" t="s">
        <v>46</v>
      </c>
      <c r="O115" s="43"/>
      <c r="P115" s="213">
        <f>O115*H115</f>
        <v>0</v>
      </c>
      <c r="Q115" s="213">
        <v>1.8774999999999999</v>
      </c>
      <c r="R115" s="213">
        <f>Q115*H115</f>
        <v>0.41304999999999997</v>
      </c>
      <c r="S115" s="213">
        <v>0</v>
      </c>
      <c r="T115" s="214">
        <f>S115*H115</f>
        <v>0</v>
      </c>
      <c r="AR115" s="25" t="s">
        <v>174</v>
      </c>
      <c r="AT115" s="25" t="s">
        <v>169</v>
      </c>
      <c r="AU115" s="25" t="s">
        <v>83</v>
      </c>
      <c r="AY115" s="25" t="s">
        <v>167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5" t="s">
        <v>28</v>
      </c>
      <c r="BK115" s="215">
        <f>ROUND(I115*H115,1)</f>
        <v>0</v>
      </c>
      <c r="BL115" s="25" t="s">
        <v>174</v>
      </c>
      <c r="BM115" s="25" t="s">
        <v>83</v>
      </c>
    </row>
    <row r="116" spans="2:65" s="13" customFormat="1">
      <c r="B116" s="227"/>
      <c r="C116" s="228"/>
      <c r="D116" s="218" t="s">
        <v>175</v>
      </c>
      <c r="E116" s="229" t="s">
        <v>21</v>
      </c>
      <c r="F116" s="230" t="s">
        <v>182</v>
      </c>
      <c r="G116" s="228"/>
      <c r="H116" s="231">
        <v>0.22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175</v>
      </c>
      <c r="AU116" s="237" t="s">
        <v>83</v>
      </c>
      <c r="AV116" s="13" t="s">
        <v>83</v>
      </c>
      <c r="AW116" s="13" t="s">
        <v>37</v>
      </c>
      <c r="AX116" s="13" t="s">
        <v>75</v>
      </c>
      <c r="AY116" s="237" t="s">
        <v>167</v>
      </c>
    </row>
    <row r="117" spans="2:65" s="14" customFormat="1">
      <c r="B117" s="238"/>
      <c r="C117" s="239"/>
      <c r="D117" s="218" t="s">
        <v>175</v>
      </c>
      <c r="E117" s="240" t="s">
        <v>21</v>
      </c>
      <c r="F117" s="241" t="s">
        <v>183</v>
      </c>
      <c r="G117" s="239"/>
      <c r="H117" s="242">
        <v>0.22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AT117" s="248" t="s">
        <v>175</v>
      </c>
      <c r="AU117" s="248" t="s">
        <v>83</v>
      </c>
      <c r="AV117" s="14" t="s">
        <v>174</v>
      </c>
      <c r="AW117" s="14" t="s">
        <v>6</v>
      </c>
      <c r="AX117" s="14" t="s">
        <v>28</v>
      </c>
      <c r="AY117" s="248" t="s">
        <v>167</v>
      </c>
    </row>
    <row r="118" spans="2:65" s="1" customFormat="1" ht="25.5" customHeight="1">
      <c r="B118" s="42"/>
      <c r="C118" s="204" t="s">
        <v>178</v>
      </c>
      <c r="D118" s="204" t="s">
        <v>169</v>
      </c>
      <c r="E118" s="205" t="s">
        <v>184</v>
      </c>
      <c r="F118" s="206" t="s">
        <v>185</v>
      </c>
      <c r="G118" s="207" t="s">
        <v>172</v>
      </c>
      <c r="H118" s="208">
        <v>0.68300000000000005</v>
      </c>
      <c r="I118" s="209"/>
      <c r="J118" s="210">
        <f>ROUND(I118*H118,1)</f>
        <v>0</v>
      </c>
      <c r="K118" s="206" t="s">
        <v>173</v>
      </c>
      <c r="L118" s="62"/>
      <c r="M118" s="211" t="s">
        <v>21</v>
      </c>
      <c r="N118" s="212" t="s">
        <v>46</v>
      </c>
      <c r="O118" s="43"/>
      <c r="P118" s="213">
        <f>O118*H118</f>
        <v>0</v>
      </c>
      <c r="Q118" s="213">
        <v>1.8774999999999999</v>
      </c>
      <c r="R118" s="213">
        <f>Q118*H118</f>
        <v>1.2823325000000001</v>
      </c>
      <c r="S118" s="213">
        <v>0</v>
      </c>
      <c r="T118" s="214">
        <f>S118*H118</f>
        <v>0</v>
      </c>
      <c r="AR118" s="25" t="s">
        <v>174</v>
      </c>
      <c r="AT118" s="25" t="s">
        <v>169</v>
      </c>
      <c r="AU118" s="25" t="s">
        <v>83</v>
      </c>
      <c r="AY118" s="25" t="s">
        <v>167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25" t="s">
        <v>28</v>
      </c>
      <c r="BK118" s="215">
        <f>ROUND(I118*H118,1)</f>
        <v>0</v>
      </c>
      <c r="BL118" s="25" t="s">
        <v>174</v>
      </c>
      <c r="BM118" s="25" t="s">
        <v>178</v>
      </c>
    </row>
    <row r="119" spans="2:65" s="13" customFormat="1">
      <c r="B119" s="227"/>
      <c r="C119" s="228"/>
      <c r="D119" s="218" t="s">
        <v>175</v>
      </c>
      <c r="E119" s="229" t="s">
        <v>21</v>
      </c>
      <c r="F119" s="230" t="s">
        <v>186</v>
      </c>
      <c r="G119" s="228"/>
      <c r="H119" s="231">
        <v>0.68300000000000005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AT119" s="237" t="s">
        <v>175</v>
      </c>
      <c r="AU119" s="237" t="s">
        <v>83</v>
      </c>
      <c r="AV119" s="13" t="s">
        <v>83</v>
      </c>
      <c r="AW119" s="13" t="s">
        <v>37</v>
      </c>
      <c r="AX119" s="13" t="s">
        <v>75</v>
      </c>
      <c r="AY119" s="237" t="s">
        <v>167</v>
      </c>
    </row>
    <row r="120" spans="2:65" s="14" customFormat="1">
      <c r="B120" s="238"/>
      <c r="C120" s="239"/>
      <c r="D120" s="218" t="s">
        <v>175</v>
      </c>
      <c r="E120" s="240" t="s">
        <v>21</v>
      </c>
      <c r="F120" s="241" t="s">
        <v>183</v>
      </c>
      <c r="G120" s="239"/>
      <c r="H120" s="242">
        <v>0.68300000000000005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AT120" s="248" t="s">
        <v>175</v>
      </c>
      <c r="AU120" s="248" t="s">
        <v>83</v>
      </c>
      <c r="AV120" s="14" t="s">
        <v>174</v>
      </c>
      <c r="AW120" s="14" t="s">
        <v>6</v>
      </c>
      <c r="AX120" s="14" t="s">
        <v>28</v>
      </c>
      <c r="AY120" s="248" t="s">
        <v>167</v>
      </c>
    </row>
    <row r="121" spans="2:65" s="1" customFormat="1" ht="25.5" customHeight="1">
      <c r="B121" s="42"/>
      <c r="C121" s="204" t="s">
        <v>174</v>
      </c>
      <c r="D121" s="204" t="s">
        <v>169</v>
      </c>
      <c r="E121" s="205" t="s">
        <v>187</v>
      </c>
      <c r="F121" s="206" t="s">
        <v>188</v>
      </c>
      <c r="G121" s="207" t="s">
        <v>189</v>
      </c>
      <c r="H121" s="208">
        <v>23.03</v>
      </c>
      <c r="I121" s="209"/>
      <c r="J121" s="210">
        <f>ROUND(I121*H121,1)</f>
        <v>0</v>
      </c>
      <c r="K121" s="206" t="s">
        <v>173</v>
      </c>
      <c r="L121" s="62"/>
      <c r="M121" s="211" t="s">
        <v>21</v>
      </c>
      <c r="N121" s="212" t="s">
        <v>46</v>
      </c>
      <c r="O121" s="43"/>
      <c r="P121" s="213">
        <f>O121*H121</f>
        <v>0</v>
      </c>
      <c r="Q121" s="213">
        <v>0.22090000000000001</v>
      </c>
      <c r="R121" s="213">
        <f>Q121*H121</f>
        <v>5.0873270000000002</v>
      </c>
      <c r="S121" s="213">
        <v>0</v>
      </c>
      <c r="T121" s="214">
        <f>S121*H121</f>
        <v>0</v>
      </c>
      <c r="AR121" s="25" t="s">
        <v>174</v>
      </c>
      <c r="AT121" s="25" t="s">
        <v>169</v>
      </c>
      <c r="AU121" s="25" t="s">
        <v>83</v>
      </c>
      <c r="AY121" s="25" t="s">
        <v>167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25" t="s">
        <v>28</v>
      </c>
      <c r="BK121" s="215">
        <f>ROUND(I121*H121,1)</f>
        <v>0</v>
      </c>
      <c r="BL121" s="25" t="s">
        <v>174</v>
      </c>
      <c r="BM121" s="25" t="s">
        <v>174</v>
      </c>
    </row>
    <row r="122" spans="2:65" s="13" customFormat="1">
      <c r="B122" s="227"/>
      <c r="C122" s="228"/>
      <c r="D122" s="218" t="s">
        <v>175</v>
      </c>
      <c r="E122" s="229" t="s">
        <v>21</v>
      </c>
      <c r="F122" s="230" t="s">
        <v>190</v>
      </c>
      <c r="G122" s="228"/>
      <c r="H122" s="231">
        <v>23.03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175</v>
      </c>
      <c r="AU122" s="237" t="s">
        <v>83</v>
      </c>
      <c r="AV122" s="13" t="s">
        <v>83</v>
      </c>
      <c r="AW122" s="13" t="s">
        <v>37</v>
      </c>
      <c r="AX122" s="13" t="s">
        <v>28</v>
      </c>
      <c r="AY122" s="237" t="s">
        <v>167</v>
      </c>
    </row>
    <row r="123" spans="2:65" s="1" customFormat="1" ht="25.5" customHeight="1">
      <c r="B123" s="42"/>
      <c r="C123" s="204" t="s">
        <v>191</v>
      </c>
      <c r="D123" s="204" t="s">
        <v>169</v>
      </c>
      <c r="E123" s="205" t="s">
        <v>192</v>
      </c>
      <c r="F123" s="206" t="s">
        <v>193</v>
      </c>
      <c r="G123" s="207" t="s">
        <v>189</v>
      </c>
      <c r="H123" s="208">
        <v>10.92</v>
      </c>
      <c r="I123" s="209"/>
      <c r="J123" s="210">
        <f>ROUND(I123*H123,1)</f>
        <v>0</v>
      </c>
      <c r="K123" s="206" t="s">
        <v>173</v>
      </c>
      <c r="L123" s="62"/>
      <c r="M123" s="211" t="s">
        <v>21</v>
      </c>
      <c r="N123" s="212" t="s">
        <v>46</v>
      </c>
      <c r="O123" s="43"/>
      <c r="P123" s="213">
        <f>O123*H123</f>
        <v>0</v>
      </c>
      <c r="Q123" s="213">
        <v>0.34075</v>
      </c>
      <c r="R123" s="213">
        <f>Q123*H123</f>
        <v>3.72099</v>
      </c>
      <c r="S123" s="213">
        <v>0</v>
      </c>
      <c r="T123" s="214">
        <f>S123*H123</f>
        <v>0</v>
      </c>
      <c r="AR123" s="25" t="s">
        <v>174</v>
      </c>
      <c r="AT123" s="25" t="s">
        <v>169</v>
      </c>
      <c r="AU123" s="25" t="s">
        <v>83</v>
      </c>
      <c r="AY123" s="25" t="s">
        <v>167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25" t="s">
        <v>28</v>
      </c>
      <c r="BK123" s="215">
        <f>ROUND(I123*H123,1)</f>
        <v>0</v>
      </c>
      <c r="BL123" s="25" t="s">
        <v>174</v>
      </c>
      <c r="BM123" s="25" t="s">
        <v>191</v>
      </c>
    </row>
    <row r="124" spans="2:65" s="13" customFormat="1">
      <c r="B124" s="227"/>
      <c r="C124" s="228"/>
      <c r="D124" s="218" t="s">
        <v>175</v>
      </c>
      <c r="E124" s="229" t="s">
        <v>21</v>
      </c>
      <c r="F124" s="230" t="s">
        <v>194</v>
      </c>
      <c r="G124" s="228"/>
      <c r="H124" s="231">
        <v>10.92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175</v>
      </c>
      <c r="AU124" s="237" t="s">
        <v>83</v>
      </c>
      <c r="AV124" s="13" t="s">
        <v>83</v>
      </c>
      <c r="AW124" s="13" t="s">
        <v>37</v>
      </c>
      <c r="AX124" s="13" t="s">
        <v>75</v>
      </c>
      <c r="AY124" s="237" t="s">
        <v>167</v>
      </c>
    </row>
    <row r="125" spans="2:65" s="14" customFormat="1">
      <c r="B125" s="238"/>
      <c r="C125" s="239"/>
      <c r="D125" s="218" t="s">
        <v>175</v>
      </c>
      <c r="E125" s="240" t="s">
        <v>21</v>
      </c>
      <c r="F125" s="241" t="s">
        <v>183</v>
      </c>
      <c r="G125" s="239"/>
      <c r="H125" s="242">
        <v>10.92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AT125" s="248" t="s">
        <v>175</v>
      </c>
      <c r="AU125" s="248" t="s">
        <v>83</v>
      </c>
      <c r="AV125" s="14" t="s">
        <v>174</v>
      </c>
      <c r="AW125" s="14" t="s">
        <v>6</v>
      </c>
      <c r="AX125" s="14" t="s">
        <v>28</v>
      </c>
      <c r="AY125" s="248" t="s">
        <v>167</v>
      </c>
    </row>
    <row r="126" spans="2:65" s="1" customFormat="1" ht="16.5" customHeight="1">
      <c r="B126" s="42"/>
      <c r="C126" s="204" t="s">
        <v>195</v>
      </c>
      <c r="D126" s="204" t="s">
        <v>169</v>
      </c>
      <c r="E126" s="205" t="s">
        <v>196</v>
      </c>
      <c r="F126" s="206" t="s">
        <v>197</v>
      </c>
      <c r="G126" s="207" t="s">
        <v>198</v>
      </c>
      <c r="H126" s="208">
        <v>3</v>
      </c>
      <c r="I126" s="209"/>
      <c r="J126" s="210">
        <f>ROUND(I126*H126,1)</f>
        <v>0</v>
      </c>
      <c r="K126" s="206" t="s">
        <v>173</v>
      </c>
      <c r="L126" s="62"/>
      <c r="M126" s="211" t="s">
        <v>21</v>
      </c>
      <c r="N126" s="212" t="s">
        <v>46</v>
      </c>
      <c r="O126" s="43"/>
      <c r="P126" s="213">
        <f>O126*H126</f>
        <v>0</v>
      </c>
      <c r="Q126" s="213">
        <v>5.5629999999999999E-2</v>
      </c>
      <c r="R126" s="213">
        <f>Q126*H126</f>
        <v>0.16688999999999998</v>
      </c>
      <c r="S126" s="213">
        <v>0</v>
      </c>
      <c r="T126" s="214">
        <f>S126*H126</f>
        <v>0</v>
      </c>
      <c r="AR126" s="25" t="s">
        <v>174</v>
      </c>
      <c r="AT126" s="25" t="s">
        <v>169</v>
      </c>
      <c r="AU126" s="25" t="s">
        <v>83</v>
      </c>
      <c r="AY126" s="25" t="s">
        <v>167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5" t="s">
        <v>28</v>
      </c>
      <c r="BK126" s="215">
        <f>ROUND(I126*H126,1)</f>
        <v>0</v>
      </c>
      <c r="BL126" s="25" t="s">
        <v>174</v>
      </c>
      <c r="BM126" s="25" t="s">
        <v>195</v>
      </c>
    </row>
    <row r="127" spans="2:65" s="1" customFormat="1" ht="16.5" customHeight="1">
      <c r="B127" s="42"/>
      <c r="C127" s="204" t="s">
        <v>199</v>
      </c>
      <c r="D127" s="204" t="s">
        <v>169</v>
      </c>
      <c r="E127" s="205" t="s">
        <v>200</v>
      </c>
      <c r="F127" s="206" t="s">
        <v>201</v>
      </c>
      <c r="G127" s="207" t="s">
        <v>172</v>
      </c>
      <c r="H127" s="208">
        <v>0.374</v>
      </c>
      <c r="I127" s="209"/>
      <c r="J127" s="210">
        <f>ROUND(I127*H127,1)</f>
        <v>0</v>
      </c>
      <c r="K127" s="206" t="s">
        <v>173</v>
      </c>
      <c r="L127" s="62"/>
      <c r="M127" s="211" t="s">
        <v>21</v>
      </c>
      <c r="N127" s="212" t="s">
        <v>46</v>
      </c>
      <c r="O127" s="43"/>
      <c r="P127" s="213">
        <f>O127*H127</f>
        <v>0</v>
      </c>
      <c r="Q127" s="213">
        <v>1.94302</v>
      </c>
      <c r="R127" s="213">
        <f>Q127*H127</f>
        <v>0.72668948</v>
      </c>
      <c r="S127" s="213">
        <v>0</v>
      </c>
      <c r="T127" s="214">
        <f>S127*H127</f>
        <v>0</v>
      </c>
      <c r="AR127" s="25" t="s">
        <v>174</v>
      </c>
      <c r="AT127" s="25" t="s">
        <v>169</v>
      </c>
      <c r="AU127" s="25" t="s">
        <v>83</v>
      </c>
      <c r="AY127" s="25" t="s">
        <v>167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25" t="s">
        <v>28</v>
      </c>
      <c r="BK127" s="215">
        <f>ROUND(I127*H127,1)</f>
        <v>0</v>
      </c>
      <c r="BL127" s="25" t="s">
        <v>174</v>
      </c>
      <c r="BM127" s="25" t="s">
        <v>199</v>
      </c>
    </row>
    <row r="128" spans="2:65" s="13" customFormat="1">
      <c r="B128" s="227"/>
      <c r="C128" s="228"/>
      <c r="D128" s="218" t="s">
        <v>175</v>
      </c>
      <c r="E128" s="229" t="s">
        <v>21</v>
      </c>
      <c r="F128" s="230" t="s">
        <v>202</v>
      </c>
      <c r="G128" s="228"/>
      <c r="H128" s="231">
        <v>0.14899999999999999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175</v>
      </c>
      <c r="AU128" s="237" t="s">
        <v>83</v>
      </c>
      <c r="AV128" s="13" t="s">
        <v>83</v>
      </c>
      <c r="AW128" s="13" t="s">
        <v>37</v>
      </c>
      <c r="AX128" s="13" t="s">
        <v>75</v>
      </c>
      <c r="AY128" s="237" t="s">
        <v>167</v>
      </c>
    </row>
    <row r="129" spans="2:65" s="13" customFormat="1">
      <c r="B129" s="227"/>
      <c r="C129" s="228"/>
      <c r="D129" s="218" t="s">
        <v>175</v>
      </c>
      <c r="E129" s="229" t="s">
        <v>21</v>
      </c>
      <c r="F129" s="230" t="s">
        <v>203</v>
      </c>
      <c r="G129" s="228"/>
      <c r="H129" s="231">
        <v>0.22500000000000001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175</v>
      </c>
      <c r="AU129" s="237" t="s">
        <v>83</v>
      </c>
      <c r="AV129" s="13" t="s">
        <v>83</v>
      </c>
      <c r="AW129" s="13" t="s">
        <v>37</v>
      </c>
      <c r="AX129" s="13" t="s">
        <v>75</v>
      </c>
      <c r="AY129" s="237" t="s">
        <v>167</v>
      </c>
    </row>
    <row r="130" spans="2:65" s="14" customFormat="1">
      <c r="B130" s="238"/>
      <c r="C130" s="239"/>
      <c r="D130" s="218" t="s">
        <v>175</v>
      </c>
      <c r="E130" s="240" t="s">
        <v>21</v>
      </c>
      <c r="F130" s="241" t="s">
        <v>183</v>
      </c>
      <c r="G130" s="239"/>
      <c r="H130" s="242">
        <v>0.374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AT130" s="248" t="s">
        <v>175</v>
      </c>
      <c r="AU130" s="248" t="s">
        <v>83</v>
      </c>
      <c r="AV130" s="14" t="s">
        <v>174</v>
      </c>
      <c r="AW130" s="14" t="s">
        <v>6</v>
      </c>
      <c r="AX130" s="14" t="s">
        <v>28</v>
      </c>
      <c r="AY130" s="248" t="s">
        <v>167</v>
      </c>
    </row>
    <row r="131" spans="2:65" s="1" customFormat="1" ht="16.5" customHeight="1">
      <c r="B131" s="42"/>
      <c r="C131" s="204" t="s">
        <v>204</v>
      </c>
      <c r="D131" s="204" t="s">
        <v>169</v>
      </c>
      <c r="E131" s="205" t="s">
        <v>205</v>
      </c>
      <c r="F131" s="206" t="s">
        <v>206</v>
      </c>
      <c r="G131" s="207" t="s">
        <v>207</v>
      </c>
      <c r="H131" s="208">
        <v>0.218</v>
      </c>
      <c r="I131" s="209"/>
      <c r="J131" s="210">
        <f>ROUND(I131*H131,1)</f>
        <v>0</v>
      </c>
      <c r="K131" s="206" t="s">
        <v>173</v>
      </c>
      <c r="L131" s="62"/>
      <c r="M131" s="211" t="s">
        <v>21</v>
      </c>
      <c r="N131" s="212" t="s">
        <v>46</v>
      </c>
      <c r="O131" s="43"/>
      <c r="P131" s="213">
        <f>O131*H131</f>
        <v>0</v>
      </c>
      <c r="Q131" s="213">
        <v>1.0900000000000001</v>
      </c>
      <c r="R131" s="213">
        <f>Q131*H131</f>
        <v>0.23762000000000003</v>
      </c>
      <c r="S131" s="213">
        <v>0</v>
      </c>
      <c r="T131" s="214">
        <f>S131*H131</f>
        <v>0</v>
      </c>
      <c r="AR131" s="25" t="s">
        <v>174</v>
      </c>
      <c r="AT131" s="25" t="s">
        <v>169</v>
      </c>
      <c r="AU131" s="25" t="s">
        <v>83</v>
      </c>
      <c r="AY131" s="25" t="s">
        <v>167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25" t="s">
        <v>28</v>
      </c>
      <c r="BK131" s="215">
        <f>ROUND(I131*H131,1)</f>
        <v>0</v>
      </c>
      <c r="BL131" s="25" t="s">
        <v>174</v>
      </c>
      <c r="BM131" s="25" t="s">
        <v>204</v>
      </c>
    </row>
    <row r="132" spans="2:65" s="13" customFormat="1">
      <c r="B132" s="227"/>
      <c r="C132" s="228"/>
      <c r="D132" s="218" t="s">
        <v>175</v>
      </c>
      <c r="E132" s="229" t="s">
        <v>21</v>
      </c>
      <c r="F132" s="230" t="s">
        <v>208</v>
      </c>
      <c r="G132" s="228"/>
      <c r="H132" s="231">
        <v>6.7000000000000004E-2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175</v>
      </c>
      <c r="AU132" s="237" t="s">
        <v>83</v>
      </c>
      <c r="AV132" s="13" t="s">
        <v>83</v>
      </c>
      <c r="AW132" s="13" t="s">
        <v>37</v>
      </c>
      <c r="AX132" s="13" t="s">
        <v>75</v>
      </c>
      <c r="AY132" s="237" t="s">
        <v>167</v>
      </c>
    </row>
    <row r="133" spans="2:65" s="13" customFormat="1">
      <c r="B133" s="227"/>
      <c r="C133" s="228"/>
      <c r="D133" s="218" t="s">
        <v>175</v>
      </c>
      <c r="E133" s="229" t="s">
        <v>21</v>
      </c>
      <c r="F133" s="230" t="s">
        <v>209</v>
      </c>
      <c r="G133" s="228"/>
      <c r="H133" s="231">
        <v>0.13400000000000001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175</v>
      </c>
      <c r="AU133" s="237" t="s">
        <v>83</v>
      </c>
      <c r="AV133" s="13" t="s">
        <v>83</v>
      </c>
      <c r="AW133" s="13" t="s">
        <v>37</v>
      </c>
      <c r="AX133" s="13" t="s">
        <v>75</v>
      </c>
      <c r="AY133" s="237" t="s">
        <v>167</v>
      </c>
    </row>
    <row r="134" spans="2:65" s="13" customFormat="1">
      <c r="B134" s="227"/>
      <c r="C134" s="228"/>
      <c r="D134" s="218" t="s">
        <v>175</v>
      </c>
      <c r="E134" s="229" t="s">
        <v>21</v>
      </c>
      <c r="F134" s="230" t="s">
        <v>210</v>
      </c>
      <c r="G134" s="228"/>
      <c r="H134" s="231">
        <v>1.7000000000000001E-2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175</v>
      </c>
      <c r="AU134" s="237" t="s">
        <v>83</v>
      </c>
      <c r="AV134" s="13" t="s">
        <v>83</v>
      </c>
      <c r="AW134" s="13" t="s">
        <v>37</v>
      </c>
      <c r="AX134" s="13" t="s">
        <v>75</v>
      </c>
      <c r="AY134" s="237" t="s">
        <v>167</v>
      </c>
    </row>
    <row r="135" spans="2:65" s="14" customFormat="1">
      <c r="B135" s="238"/>
      <c r="C135" s="239"/>
      <c r="D135" s="218" t="s">
        <v>175</v>
      </c>
      <c r="E135" s="240" t="s">
        <v>21</v>
      </c>
      <c r="F135" s="241" t="s">
        <v>183</v>
      </c>
      <c r="G135" s="239"/>
      <c r="H135" s="242">
        <v>0.218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AT135" s="248" t="s">
        <v>175</v>
      </c>
      <c r="AU135" s="248" t="s">
        <v>83</v>
      </c>
      <c r="AV135" s="14" t="s">
        <v>174</v>
      </c>
      <c r="AW135" s="14" t="s">
        <v>6</v>
      </c>
      <c r="AX135" s="14" t="s">
        <v>28</v>
      </c>
      <c r="AY135" s="248" t="s">
        <v>167</v>
      </c>
    </row>
    <row r="136" spans="2:65" s="1" customFormat="1" ht="25.5" customHeight="1">
      <c r="B136" s="42"/>
      <c r="C136" s="204" t="s">
        <v>211</v>
      </c>
      <c r="D136" s="204" t="s">
        <v>169</v>
      </c>
      <c r="E136" s="205" t="s">
        <v>212</v>
      </c>
      <c r="F136" s="206" t="s">
        <v>213</v>
      </c>
      <c r="G136" s="207" t="s">
        <v>189</v>
      </c>
      <c r="H136" s="208">
        <v>1.84</v>
      </c>
      <c r="I136" s="209"/>
      <c r="J136" s="210">
        <f>ROUND(I136*H136,1)</f>
        <v>0</v>
      </c>
      <c r="K136" s="206" t="s">
        <v>173</v>
      </c>
      <c r="L136" s="62"/>
      <c r="M136" s="211" t="s">
        <v>21</v>
      </c>
      <c r="N136" s="212" t="s">
        <v>46</v>
      </c>
      <c r="O136" s="43"/>
      <c r="P136" s="213">
        <f>O136*H136</f>
        <v>0</v>
      </c>
      <c r="Q136" s="213">
        <v>6.8419999999999995E-2</v>
      </c>
      <c r="R136" s="213">
        <f>Q136*H136</f>
        <v>0.1258928</v>
      </c>
      <c r="S136" s="213">
        <v>0</v>
      </c>
      <c r="T136" s="214">
        <f>S136*H136</f>
        <v>0</v>
      </c>
      <c r="AR136" s="25" t="s">
        <v>174</v>
      </c>
      <c r="AT136" s="25" t="s">
        <v>169</v>
      </c>
      <c r="AU136" s="25" t="s">
        <v>83</v>
      </c>
      <c r="AY136" s="25" t="s">
        <v>167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5" t="s">
        <v>28</v>
      </c>
      <c r="BK136" s="215">
        <f>ROUND(I136*H136,1)</f>
        <v>0</v>
      </c>
      <c r="BL136" s="25" t="s">
        <v>174</v>
      </c>
      <c r="BM136" s="25" t="s">
        <v>211</v>
      </c>
    </row>
    <row r="137" spans="2:65" s="13" customFormat="1">
      <c r="B137" s="227"/>
      <c r="C137" s="228"/>
      <c r="D137" s="218" t="s">
        <v>175</v>
      </c>
      <c r="E137" s="229" t="s">
        <v>21</v>
      </c>
      <c r="F137" s="230" t="s">
        <v>214</v>
      </c>
      <c r="G137" s="228"/>
      <c r="H137" s="231">
        <v>1.84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175</v>
      </c>
      <c r="AU137" s="237" t="s">
        <v>83</v>
      </c>
      <c r="AV137" s="13" t="s">
        <v>83</v>
      </c>
      <c r="AW137" s="13" t="s">
        <v>37</v>
      </c>
      <c r="AX137" s="13" t="s">
        <v>75</v>
      </c>
      <c r="AY137" s="237" t="s">
        <v>167</v>
      </c>
    </row>
    <row r="138" spans="2:65" s="14" customFormat="1">
      <c r="B138" s="238"/>
      <c r="C138" s="239"/>
      <c r="D138" s="218" t="s">
        <v>175</v>
      </c>
      <c r="E138" s="240" t="s">
        <v>21</v>
      </c>
      <c r="F138" s="241" t="s">
        <v>183</v>
      </c>
      <c r="G138" s="239"/>
      <c r="H138" s="242">
        <v>1.84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AT138" s="248" t="s">
        <v>175</v>
      </c>
      <c r="AU138" s="248" t="s">
        <v>83</v>
      </c>
      <c r="AV138" s="14" t="s">
        <v>174</v>
      </c>
      <c r="AW138" s="14" t="s">
        <v>6</v>
      </c>
      <c r="AX138" s="14" t="s">
        <v>28</v>
      </c>
      <c r="AY138" s="248" t="s">
        <v>167</v>
      </c>
    </row>
    <row r="139" spans="2:65" s="1" customFormat="1" ht="25.5" customHeight="1">
      <c r="B139" s="42"/>
      <c r="C139" s="204" t="s">
        <v>215</v>
      </c>
      <c r="D139" s="204" t="s">
        <v>169</v>
      </c>
      <c r="E139" s="205" t="s">
        <v>216</v>
      </c>
      <c r="F139" s="206" t="s">
        <v>217</v>
      </c>
      <c r="G139" s="207" t="s">
        <v>189</v>
      </c>
      <c r="H139" s="208">
        <v>2.0099999999999998</v>
      </c>
      <c r="I139" s="209"/>
      <c r="J139" s="210">
        <f>ROUND(I139*H139,1)</f>
        <v>0</v>
      </c>
      <c r="K139" s="206" t="s">
        <v>173</v>
      </c>
      <c r="L139" s="62"/>
      <c r="M139" s="211" t="s">
        <v>21</v>
      </c>
      <c r="N139" s="212" t="s">
        <v>46</v>
      </c>
      <c r="O139" s="43"/>
      <c r="P139" s="213">
        <f>O139*H139</f>
        <v>0</v>
      </c>
      <c r="Q139" s="213">
        <v>0.10212</v>
      </c>
      <c r="R139" s="213">
        <f>Q139*H139</f>
        <v>0.20526119999999998</v>
      </c>
      <c r="S139" s="213">
        <v>0</v>
      </c>
      <c r="T139" s="214">
        <f>S139*H139</f>
        <v>0</v>
      </c>
      <c r="AR139" s="25" t="s">
        <v>174</v>
      </c>
      <c r="AT139" s="25" t="s">
        <v>169</v>
      </c>
      <c r="AU139" s="25" t="s">
        <v>83</v>
      </c>
      <c r="AY139" s="25" t="s">
        <v>167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25" t="s">
        <v>28</v>
      </c>
      <c r="BK139" s="215">
        <f>ROUND(I139*H139,1)</f>
        <v>0</v>
      </c>
      <c r="BL139" s="25" t="s">
        <v>174</v>
      </c>
      <c r="BM139" s="25" t="s">
        <v>215</v>
      </c>
    </row>
    <row r="140" spans="2:65" s="13" customFormat="1">
      <c r="B140" s="227"/>
      <c r="C140" s="228"/>
      <c r="D140" s="218" t="s">
        <v>175</v>
      </c>
      <c r="E140" s="229" t="s">
        <v>21</v>
      </c>
      <c r="F140" s="230" t="s">
        <v>218</v>
      </c>
      <c r="G140" s="228"/>
      <c r="H140" s="231">
        <v>2.0099999999999998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175</v>
      </c>
      <c r="AU140" s="237" t="s">
        <v>83</v>
      </c>
      <c r="AV140" s="13" t="s">
        <v>83</v>
      </c>
      <c r="AW140" s="13" t="s">
        <v>37</v>
      </c>
      <c r="AX140" s="13" t="s">
        <v>75</v>
      </c>
      <c r="AY140" s="237" t="s">
        <v>167</v>
      </c>
    </row>
    <row r="141" spans="2:65" s="14" customFormat="1">
      <c r="B141" s="238"/>
      <c r="C141" s="239"/>
      <c r="D141" s="218" t="s">
        <v>175</v>
      </c>
      <c r="E141" s="240" t="s">
        <v>21</v>
      </c>
      <c r="F141" s="241" t="s">
        <v>183</v>
      </c>
      <c r="G141" s="239"/>
      <c r="H141" s="242">
        <v>2.0099999999999998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AT141" s="248" t="s">
        <v>175</v>
      </c>
      <c r="AU141" s="248" t="s">
        <v>83</v>
      </c>
      <c r="AV141" s="14" t="s">
        <v>174</v>
      </c>
      <c r="AW141" s="14" t="s">
        <v>6</v>
      </c>
      <c r="AX141" s="14" t="s">
        <v>28</v>
      </c>
      <c r="AY141" s="248" t="s">
        <v>167</v>
      </c>
    </row>
    <row r="142" spans="2:65" s="1" customFormat="1" ht="25.5" customHeight="1">
      <c r="B142" s="42"/>
      <c r="C142" s="204" t="s">
        <v>219</v>
      </c>
      <c r="D142" s="204" t="s">
        <v>169</v>
      </c>
      <c r="E142" s="205" t="s">
        <v>220</v>
      </c>
      <c r="F142" s="206" t="s">
        <v>221</v>
      </c>
      <c r="G142" s="207" t="s">
        <v>222</v>
      </c>
      <c r="H142" s="208">
        <v>6.6</v>
      </c>
      <c r="I142" s="209"/>
      <c r="J142" s="210">
        <f>ROUND(I142*H142,1)</f>
        <v>0</v>
      </c>
      <c r="K142" s="206" t="s">
        <v>21</v>
      </c>
      <c r="L142" s="62"/>
      <c r="M142" s="211" t="s">
        <v>21</v>
      </c>
      <c r="N142" s="212" t="s">
        <v>46</v>
      </c>
      <c r="O142" s="43"/>
      <c r="P142" s="213">
        <f>O142*H142</f>
        <v>0</v>
      </c>
      <c r="Q142" s="213">
        <v>6.0000000000000002E-5</v>
      </c>
      <c r="R142" s="213">
        <f>Q142*H142</f>
        <v>3.9599999999999998E-4</v>
      </c>
      <c r="S142" s="213">
        <v>0</v>
      </c>
      <c r="T142" s="214">
        <f>S142*H142</f>
        <v>0</v>
      </c>
      <c r="AR142" s="25" t="s">
        <v>174</v>
      </c>
      <c r="AT142" s="25" t="s">
        <v>169</v>
      </c>
      <c r="AU142" s="25" t="s">
        <v>83</v>
      </c>
      <c r="AY142" s="25" t="s">
        <v>167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5" t="s">
        <v>28</v>
      </c>
      <c r="BK142" s="215">
        <f>ROUND(I142*H142,1)</f>
        <v>0</v>
      </c>
      <c r="BL142" s="25" t="s">
        <v>174</v>
      </c>
      <c r="BM142" s="25" t="s">
        <v>219</v>
      </c>
    </row>
    <row r="143" spans="2:65" s="13" customFormat="1">
      <c r="B143" s="227"/>
      <c r="C143" s="228"/>
      <c r="D143" s="218" t="s">
        <v>175</v>
      </c>
      <c r="E143" s="229" t="s">
        <v>21</v>
      </c>
      <c r="F143" s="230" t="s">
        <v>223</v>
      </c>
      <c r="G143" s="228"/>
      <c r="H143" s="231">
        <v>4.5999999999999996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175</v>
      </c>
      <c r="AU143" s="237" t="s">
        <v>83</v>
      </c>
      <c r="AV143" s="13" t="s">
        <v>83</v>
      </c>
      <c r="AW143" s="13" t="s">
        <v>37</v>
      </c>
      <c r="AX143" s="13" t="s">
        <v>75</v>
      </c>
      <c r="AY143" s="237" t="s">
        <v>167</v>
      </c>
    </row>
    <row r="144" spans="2:65" s="13" customFormat="1">
      <c r="B144" s="227"/>
      <c r="C144" s="228"/>
      <c r="D144" s="218" t="s">
        <v>175</v>
      </c>
      <c r="E144" s="229" t="s">
        <v>21</v>
      </c>
      <c r="F144" s="230" t="s">
        <v>224</v>
      </c>
      <c r="G144" s="228"/>
      <c r="H144" s="231">
        <v>2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175</v>
      </c>
      <c r="AU144" s="237" t="s">
        <v>83</v>
      </c>
      <c r="AV144" s="13" t="s">
        <v>83</v>
      </c>
      <c r="AW144" s="13" t="s">
        <v>37</v>
      </c>
      <c r="AX144" s="13" t="s">
        <v>75</v>
      </c>
      <c r="AY144" s="237" t="s">
        <v>167</v>
      </c>
    </row>
    <row r="145" spans="2:65" s="14" customFormat="1">
      <c r="B145" s="238"/>
      <c r="C145" s="239"/>
      <c r="D145" s="218" t="s">
        <v>175</v>
      </c>
      <c r="E145" s="240" t="s">
        <v>21</v>
      </c>
      <c r="F145" s="241" t="s">
        <v>183</v>
      </c>
      <c r="G145" s="239"/>
      <c r="H145" s="242">
        <v>6.6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AT145" s="248" t="s">
        <v>175</v>
      </c>
      <c r="AU145" s="248" t="s">
        <v>83</v>
      </c>
      <c r="AV145" s="14" t="s">
        <v>174</v>
      </c>
      <c r="AW145" s="14" t="s">
        <v>6</v>
      </c>
      <c r="AX145" s="14" t="s">
        <v>28</v>
      </c>
      <c r="AY145" s="248" t="s">
        <v>167</v>
      </c>
    </row>
    <row r="146" spans="2:65" s="1" customFormat="1" ht="25.5" customHeight="1">
      <c r="B146" s="42"/>
      <c r="C146" s="204" t="s">
        <v>225</v>
      </c>
      <c r="D146" s="204" t="s">
        <v>169</v>
      </c>
      <c r="E146" s="205" t="s">
        <v>226</v>
      </c>
      <c r="F146" s="206" t="s">
        <v>227</v>
      </c>
      <c r="G146" s="207" t="s">
        <v>189</v>
      </c>
      <c r="H146" s="208">
        <v>4.7300000000000004</v>
      </c>
      <c r="I146" s="209"/>
      <c r="J146" s="210">
        <f>ROUND(I146*H146,1)</f>
        <v>0</v>
      </c>
      <c r="K146" s="206" t="s">
        <v>173</v>
      </c>
      <c r="L146" s="62"/>
      <c r="M146" s="211" t="s">
        <v>21</v>
      </c>
      <c r="N146" s="212" t="s">
        <v>46</v>
      </c>
      <c r="O146" s="43"/>
      <c r="P146" s="213">
        <f>O146*H146</f>
        <v>0</v>
      </c>
      <c r="Q146" s="213">
        <v>0.10421999999999999</v>
      </c>
      <c r="R146" s="213">
        <f>Q146*H146</f>
        <v>0.49296060000000003</v>
      </c>
      <c r="S146" s="213">
        <v>0</v>
      </c>
      <c r="T146" s="214">
        <f>S146*H146</f>
        <v>0</v>
      </c>
      <c r="AR146" s="25" t="s">
        <v>174</v>
      </c>
      <c r="AT146" s="25" t="s">
        <v>169</v>
      </c>
      <c r="AU146" s="25" t="s">
        <v>83</v>
      </c>
      <c r="AY146" s="25" t="s">
        <v>167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25" t="s">
        <v>28</v>
      </c>
      <c r="BK146" s="215">
        <f>ROUND(I146*H146,1)</f>
        <v>0</v>
      </c>
      <c r="BL146" s="25" t="s">
        <v>174</v>
      </c>
      <c r="BM146" s="25" t="s">
        <v>225</v>
      </c>
    </row>
    <row r="147" spans="2:65" s="13" customFormat="1">
      <c r="B147" s="227"/>
      <c r="C147" s="228"/>
      <c r="D147" s="218" t="s">
        <v>175</v>
      </c>
      <c r="E147" s="229" t="s">
        <v>21</v>
      </c>
      <c r="F147" s="230" t="s">
        <v>228</v>
      </c>
      <c r="G147" s="228"/>
      <c r="H147" s="231">
        <v>4.7300000000000004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175</v>
      </c>
      <c r="AU147" s="237" t="s">
        <v>83</v>
      </c>
      <c r="AV147" s="13" t="s">
        <v>83</v>
      </c>
      <c r="AW147" s="13" t="s">
        <v>37</v>
      </c>
      <c r="AX147" s="13" t="s">
        <v>75</v>
      </c>
      <c r="AY147" s="237" t="s">
        <v>167</v>
      </c>
    </row>
    <row r="148" spans="2:65" s="14" customFormat="1">
      <c r="B148" s="238"/>
      <c r="C148" s="239"/>
      <c r="D148" s="218" t="s">
        <v>175</v>
      </c>
      <c r="E148" s="240" t="s">
        <v>21</v>
      </c>
      <c r="F148" s="241" t="s">
        <v>183</v>
      </c>
      <c r="G148" s="239"/>
      <c r="H148" s="242">
        <v>4.7300000000000004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AT148" s="248" t="s">
        <v>175</v>
      </c>
      <c r="AU148" s="248" t="s">
        <v>83</v>
      </c>
      <c r="AV148" s="14" t="s">
        <v>174</v>
      </c>
      <c r="AW148" s="14" t="s">
        <v>6</v>
      </c>
      <c r="AX148" s="14" t="s">
        <v>28</v>
      </c>
      <c r="AY148" s="248" t="s">
        <v>167</v>
      </c>
    </row>
    <row r="149" spans="2:65" s="1" customFormat="1" ht="16.5" customHeight="1">
      <c r="B149" s="42"/>
      <c r="C149" s="204" t="s">
        <v>229</v>
      </c>
      <c r="D149" s="204" t="s">
        <v>169</v>
      </c>
      <c r="E149" s="205" t="s">
        <v>230</v>
      </c>
      <c r="F149" s="206" t="s">
        <v>231</v>
      </c>
      <c r="G149" s="207" t="s">
        <v>189</v>
      </c>
      <c r="H149" s="208">
        <v>1.8</v>
      </c>
      <c r="I149" s="209"/>
      <c r="J149" s="210">
        <f>ROUND(I149*H149,1)</f>
        <v>0</v>
      </c>
      <c r="K149" s="206" t="s">
        <v>173</v>
      </c>
      <c r="L149" s="62"/>
      <c r="M149" s="211" t="s">
        <v>21</v>
      </c>
      <c r="N149" s="212" t="s">
        <v>46</v>
      </c>
      <c r="O149" s="43"/>
      <c r="P149" s="213">
        <f>O149*H149</f>
        <v>0</v>
      </c>
      <c r="Q149" s="213">
        <v>0.17818000000000001</v>
      </c>
      <c r="R149" s="213">
        <f>Q149*H149</f>
        <v>0.32072400000000001</v>
      </c>
      <c r="S149" s="213">
        <v>0</v>
      </c>
      <c r="T149" s="214">
        <f>S149*H149</f>
        <v>0</v>
      </c>
      <c r="AR149" s="25" t="s">
        <v>174</v>
      </c>
      <c r="AT149" s="25" t="s">
        <v>169</v>
      </c>
      <c r="AU149" s="25" t="s">
        <v>83</v>
      </c>
      <c r="AY149" s="25" t="s">
        <v>167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25" t="s">
        <v>28</v>
      </c>
      <c r="BK149" s="215">
        <f>ROUND(I149*H149,1)</f>
        <v>0</v>
      </c>
      <c r="BL149" s="25" t="s">
        <v>174</v>
      </c>
      <c r="BM149" s="25" t="s">
        <v>229</v>
      </c>
    </row>
    <row r="150" spans="2:65" s="13" customFormat="1">
      <c r="B150" s="227"/>
      <c r="C150" s="228"/>
      <c r="D150" s="218" t="s">
        <v>175</v>
      </c>
      <c r="E150" s="229" t="s">
        <v>21</v>
      </c>
      <c r="F150" s="230" t="s">
        <v>232</v>
      </c>
      <c r="G150" s="228"/>
      <c r="H150" s="231">
        <v>0.45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175</v>
      </c>
      <c r="AU150" s="237" t="s">
        <v>83</v>
      </c>
      <c r="AV150" s="13" t="s">
        <v>83</v>
      </c>
      <c r="AW150" s="13" t="s">
        <v>37</v>
      </c>
      <c r="AX150" s="13" t="s">
        <v>75</v>
      </c>
      <c r="AY150" s="237" t="s">
        <v>167</v>
      </c>
    </row>
    <row r="151" spans="2:65" s="13" customFormat="1">
      <c r="B151" s="227"/>
      <c r="C151" s="228"/>
      <c r="D151" s="218" t="s">
        <v>175</v>
      </c>
      <c r="E151" s="229" t="s">
        <v>21</v>
      </c>
      <c r="F151" s="230" t="s">
        <v>233</v>
      </c>
      <c r="G151" s="228"/>
      <c r="H151" s="231">
        <v>0.9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175</v>
      </c>
      <c r="AU151" s="237" t="s">
        <v>83</v>
      </c>
      <c r="AV151" s="13" t="s">
        <v>83</v>
      </c>
      <c r="AW151" s="13" t="s">
        <v>37</v>
      </c>
      <c r="AX151" s="13" t="s">
        <v>75</v>
      </c>
      <c r="AY151" s="237" t="s">
        <v>167</v>
      </c>
    </row>
    <row r="152" spans="2:65" s="13" customFormat="1">
      <c r="B152" s="227"/>
      <c r="C152" s="228"/>
      <c r="D152" s="218" t="s">
        <v>175</v>
      </c>
      <c r="E152" s="229" t="s">
        <v>21</v>
      </c>
      <c r="F152" s="230" t="s">
        <v>234</v>
      </c>
      <c r="G152" s="228"/>
      <c r="H152" s="231">
        <v>0.45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175</v>
      </c>
      <c r="AU152" s="237" t="s">
        <v>83</v>
      </c>
      <c r="AV152" s="13" t="s">
        <v>83</v>
      </c>
      <c r="AW152" s="13" t="s">
        <v>37</v>
      </c>
      <c r="AX152" s="13" t="s">
        <v>75</v>
      </c>
      <c r="AY152" s="237" t="s">
        <v>167</v>
      </c>
    </row>
    <row r="153" spans="2:65" s="14" customFormat="1">
      <c r="B153" s="238"/>
      <c r="C153" s="239"/>
      <c r="D153" s="218" t="s">
        <v>175</v>
      </c>
      <c r="E153" s="240" t="s">
        <v>21</v>
      </c>
      <c r="F153" s="241" t="s">
        <v>183</v>
      </c>
      <c r="G153" s="239"/>
      <c r="H153" s="242">
        <v>1.8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AT153" s="248" t="s">
        <v>175</v>
      </c>
      <c r="AU153" s="248" t="s">
        <v>83</v>
      </c>
      <c r="AV153" s="14" t="s">
        <v>174</v>
      </c>
      <c r="AW153" s="14" t="s">
        <v>6</v>
      </c>
      <c r="AX153" s="14" t="s">
        <v>28</v>
      </c>
      <c r="AY153" s="248" t="s">
        <v>167</v>
      </c>
    </row>
    <row r="154" spans="2:65" s="11" customFormat="1" ht="29.85" customHeight="1">
      <c r="B154" s="188"/>
      <c r="C154" s="189"/>
      <c r="D154" s="190" t="s">
        <v>74</v>
      </c>
      <c r="E154" s="202" t="s">
        <v>174</v>
      </c>
      <c r="F154" s="202" t="s">
        <v>235</v>
      </c>
      <c r="G154" s="189"/>
      <c r="H154" s="189"/>
      <c r="I154" s="192"/>
      <c r="J154" s="203">
        <f>BK154</f>
        <v>0</v>
      </c>
      <c r="K154" s="189"/>
      <c r="L154" s="194"/>
      <c r="M154" s="195"/>
      <c r="N154" s="196"/>
      <c r="O154" s="196"/>
      <c r="P154" s="197">
        <f>SUM(P155:P187)</f>
        <v>0</v>
      </c>
      <c r="Q154" s="196"/>
      <c r="R154" s="197">
        <f>SUM(R155:R187)</f>
        <v>34.735971609999993</v>
      </c>
      <c r="S154" s="196"/>
      <c r="T154" s="198">
        <f>SUM(T155:T187)</f>
        <v>0</v>
      </c>
      <c r="AR154" s="199" t="s">
        <v>28</v>
      </c>
      <c r="AT154" s="200" t="s">
        <v>74</v>
      </c>
      <c r="AU154" s="200" t="s">
        <v>28</v>
      </c>
      <c r="AY154" s="199" t="s">
        <v>167</v>
      </c>
      <c r="BK154" s="201">
        <f>SUM(BK155:BK187)</f>
        <v>0</v>
      </c>
    </row>
    <row r="155" spans="2:65" s="1" customFormat="1" ht="16.5" customHeight="1">
      <c r="B155" s="42"/>
      <c r="C155" s="204" t="s">
        <v>236</v>
      </c>
      <c r="D155" s="204" t="s">
        <v>169</v>
      </c>
      <c r="E155" s="205" t="s">
        <v>237</v>
      </c>
      <c r="F155" s="206" t="s">
        <v>238</v>
      </c>
      <c r="G155" s="207" t="s">
        <v>172</v>
      </c>
      <c r="H155" s="208">
        <v>4.585</v>
      </c>
      <c r="I155" s="209"/>
      <c r="J155" s="210">
        <f>ROUND(I155*H155,1)</f>
        <v>0</v>
      </c>
      <c r="K155" s="206" t="s">
        <v>173</v>
      </c>
      <c r="L155" s="62"/>
      <c r="M155" s="211" t="s">
        <v>21</v>
      </c>
      <c r="N155" s="212" t="s">
        <v>46</v>
      </c>
      <c r="O155" s="43"/>
      <c r="P155" s="213">
        <f>O155*H155</f>
        <v>0</v>
      </c>
      <c r="Q155" s="213">
        <v>2.45343</v>
      </c>
      <c r="R155" s="213">
        <f>Q155*H155</f>
        <v>11.24897655</v>
      </c>
      <c r="S155" s="213">
        <v>0</v>
      </c>
      <c r="T155" s="214">
        <f>S155*H155</f>
        <v>0</v>
      </c>
      <c r="AR155" s="25" t="s">
        <v>174</v>
      </c>
      <c r="AT155" s="25" t="s">
        <v>169</v>
      </c>
      <c r="AU155" s="25" t="s">
        <v>83</v>
      </c>
      <c r="AY155" s="25" t="s">
        <v>167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25" t="s">
        <v>28</v>
      </c>
      <c r="BK155" s="215">
        <f>ROUND(I155*H155,1)</f>
        <v>0</v>
      </c>
      <c r="BL155" s="25" t="s">
        <v>174</v>
      </c>
      <c r="BM155" s="25" t="s">
        <v>236</v>
      </c>
    </row>
    <row r="156" spans="2:65" s="13" customFormat="1">
      <c r="B156" s="227"/>
      <c r="C156" s="228"/>
      <c r="D156" s="218" t="s">
        <v>175</v>
      </c>
      <c r="E156" s="229" t="s">
        <v>21</v>
      </c>
      <c r="F156" s="230" t="s">
        <v>239</v>
      </c>
      <c r="G156" s="228"/>
      <c r="H156" s="231">
        <v>4.585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175</v>
      </c>
      <c r="AU156" s="237" t="s">
        <v>83</v>
      </c>
      <c r="AV156" s="13" t="s">
        <v>83</v>
      </c>
      <c r="AW156" s="13" t="s">
        <v>37</v>
      </c>
      <c r="AX156" s="13" t="s">
        <v>75</v>
      </c>
      <c r="AY156" s="237" t="s">
        <v>167</v>
      </c>
    </row>
    <row r="157" spans="2:65" s="14" customFormat="1">
      <c r="B157" s="238"/>
      <c r="C157" s="239"/>
      <c r="D157" s="218" t="s">
        <v>175</v>
      </c>
      <c r="E157" s="240" t="s">
        <v>21</v>
      </c>
      <c r="F157" s="241" t="s">
        <v>183</v>
      </c>
      <c r="G157" s="239"/>
      <c r="H157" s="242">
        <v>4.585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AT157" s="248" t="s">
        <v>175</v>
      </c>
      <c r="AU157" s="248" t="s">
        <v>83</v>
      </c>
      <c r="AV157" s="14" t="s">
        <v>174</v>
      </c>
      <c r="AW157" s="14" t="s">
        <v>6</v>
      </c>
      <c r="AX157" s="14" t="s">
        <v>28</v>
      </c>
      <c r="AY157" s="248" t="s">
        <v>167</v>
      </c>
    </row>
    <row r="158" spans="2:65" s="1" customFormat="1" ht="25.5" customHeight="1">
      <c r="B158" s="42"/>
      <c r="C158" s="204" t="s">
        <v>10</v>
      </c>
      <c r="D158" s="204" t="s">
        <v>169</v>
      </c>
      <c r="E158" s="205" t="s">
        <v>240</v>
      </c>
      <c r="F158" s="206" t="s">
        <v>241</v>
      </c>
      <c r="G158" s="207" t="s">
        <v>189</v>
      </c>
      <c r="H158" s="208">
        <v>43.667000000000002</v>
      </c>
      <c r="I158" s="209"/>
      <c r="J158" s="210">
        <f>ROUND(I158*H158,1)</f>
        <v>0</v>
      </c>
      <c r="K158" s="206" t="s">
        <v>173</v>
      </c>
      <c r="L158" s="62"/>
      <c r="M158" s="211" t="s">
        <v>21</v>
      </c>
      <c r="N158" s="212" t="s">
        <v>46</v>
      </c>
      <c r="O158" s="43"/>
      <c r="P158" s="213">
        <f>O158*H158</f>
        <v>0</v>
      </c>
      <c r="Q158" s="213">
        <v>0.01</v>
      </c>
      <c r="R158" s="213">
        <f>Q158*H158</f>
        <v>0.43667</v>
      </c>
      <c r="S158" s="213">
        <v>0</v>
      </c>
      <c r="T158" s="214">
        <f>S158*H158</f>
        <v>0</v>
      </c>
      <c r="AR158" s="25" t="s">
        <v>174</v>
      </c>
      <c r="AT158" s="25" t="s">
        <v>169</v>
      </c>
      <c r="AU158" s="25" t="s">
        <v>83</v>
      </c>
      <c r="AY158" s="25" t="s">
        <v>167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5" t="s">
        <v>28</v>
      </c>
      <c r="BK158" s="215">
        <f>ROUND(I158*H158,1)</f>
        <v>0</v>
      </c>
      <c r="BL158" s="25" t="s">
        <v>174</v>
      </c>
      <c r="BM158" s="25" t="s">
        <v>10</v>
      </c>
    </row>
    <row r="159" spans="2:65" s="13" customFormat="1">
      <c r="B159" s="227"/>
      <c r="C159" s="228"/>
      <c r="D159" s="218" t="s">
        <v>175</v>
      </c>
      <c r="E159" s="229" t="s">
        <v>21</v>
      </c>
      <c r="F159" s="230" t="s">
        <v>242</v>
      </c>
      <c r="G159" s="228"/>
      <c r="H159" s="231">
        <v>43.667000000000002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175</v>
      </c>
      <c r="AU159" s="237" t="s">
        <v>83</v>
      </c>
      <c r="AV159" s="13" t="s">
        <v>83</v>
      </c>
      <c r="AW159" s="13" t="s">
        <v>37</v>
      </c>
      <c r="AX159" s="13" t="s">
        <v>75</v>
      </c>
      <c r="AY159" s="237" t="s">
        <v>167</v>
      </c>
    </row>
    <row r="160" spans="2:65" s="14" customFormat="1">
      <c r="B160" s="238"/>
      <c r="C160" s="239"/>
      <c r="D160" s="218" t="s">
        <v>175</v>
      </c>
      <c r="E160" s="240" t="s">
        <v>21</v>
      </c>
      <c r="F160" s="241" t="s">
        <v>183</v>
      </c>
      <c r="G160" s="239"/>
      <c r="H160" s="242">
        <v>43.667000000000002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AT160" s="248" t="s">
        <v>175</v>
      </c>
      <c r="AU160" s="248" t="s">
        <v>83</v>
      </c>
      <c r="AV160" s="14" t="s">
        <v>174</v>
      </c>
      <c r="AW160" s="14" t="s">
        <v>6</v>
      </c>
      <c r="AX160" s="14" t="s">
        <v>28</v>
      </c>
      <c r="AY160" s="248" t="s">
        <v>167</v>
      </c>
    </row>
    <row r="161" spans="2:65" s="1" customFormat="1" ht="16.5" customHeight="1">
      <c r="B161" s="42"/>
      <c r="C161" s="204" t="s">
        <v>243</v>
      </c>
      <c r="D161" s="204" t="s">
        <v>169</v>
      </c>
      <c r="E161" s="205" t="s">
        <v>244</v>
      </c>
      <c r="F161" s="206" t="s">
        <v>245</v>
      </c>
      <c r="G161" s="207" t="s">
        <v>207</v>
      </c>
      <c r="H161" s="208">
        <v>5.8999999999999997E-2</v>
      </c>
      <c r="I161" s="209"/>
      <c r="J161" s="210">
        <f>ROUND(I161*H161,1)</f>
        <v>0</v>
      </c>
      <c r="K161" s="206" t="s">
        <v>173</v>
      </c>
      <c r="L161" s="62"/>
      <c r="M161" s="211" t="s">
        <v>21</v>
      </c>
      <c r="N161" s="212" t="s">
        <v>46</v>
      </c>
      <c r="O161" s="43"/>
      <c r="P161" s="213">
        <f>O161*H161</f>
        <v>0</v>
      </c>
      <c r="Q161" s="213">
        <v>1.0530600000000001</v>
      </c>
      <c r="R161" s="213">
        <f>Q161*H161</f>
        <v>6.2130540000000005E-2</v>
      </c>
      <c r="S161" s="213">
        <v>0</v>
      </c>
      <c r="T161" s="214">
        <f>S161*H161</f>
        <v>0</v>
      </c>
      <c r="AR161" s="25" t="s">
        <v>174</v>
      </c>
      <c r="AT161" s="25" t="s">
        <v>169</v>
      </c>
      <c r="AU161" s="25" t="s">
        <v>83</v>
      </c>
      <c r="AY161" s="25" t="s">
        <v>167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25" t="s">
        <v>28</v>
      </c>
      <c r="BK161" s="215">
        <f>ROUND(I161*H161,1)</f>
        <v>0</v>
      </c>
      <c r="BL161" s="25" t="s">
        <v>174</v>
      </c>
      <c r="BM161" s="25" t="s">
        <v>246</v>
      </c>
    </row>
    <row r="162" spans="2:65" s="13" customFormat="1">
      <c r="B162" s="227"/>
      <c r="C162" s="228"/>
      <c r="D162" s="218" t="s">
        <v>175</v>
      </c>
      <c r="E162" s="229" t="s">
        <v>21</v>
      </c>
      <c r="F162" s="230" t="s">
        <v>247</v>
      </c>
      <c r="G162" s="228"/>
      <c r="H162" s="231">
        <v>5.8999999999999997E-2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175</v>
      </c>
      <c r="AU162" s="237" t="s">
        <v>83</v>
      </c>
      <c r="AV162" s="13" t="s">
        <v>83</v>
      </c>
      <c r="AW162" s="13" t="s">
        <v>37</v>
      </c>
      <c r="AX162" s="13" t="s">
        <v>28</v>
      </c>
      <c r="AY162" s="237" t="s">
        <v>167</v>
      </c>
    </row>
    <row r="163" spans="2:65" s="1" customFormat="1" ht="16.5" customHeight="1">
      <c r="B163" s="42"/>
      <c r="C163" s="204" t="s">
        <v>248</v>
      </c>
      <c r="D163" s="204" t="s">
        <v>169</v>
      </c>
      <c r="E163" s="205" t="s">
        <v>249</v>
      </c>
      <c r="F163" s="206" t="s">
        <v>250</v>
      </c>
      <c r="G163" s="207" t="s">
        <v>198</v>
      </c>
      <c r="H163" s="208">
        <v>36</v>
      </c>
      <c r="I163" s="209"/>
      <c r="J163" s="210">
        <f>ROUND(I163*H163,1)</f>
        <v>0</v>
      </c>
      <c r="K163" s="206" t="s">
        <v>173</v>
      </c>
      <c r="L163" s="62"/>
      <c r="M163" s="211" t="s">
        <v>21</v>
      </c>
      <c r="N163" s="212" t="s">
        <v>46</v>
      </c>
      <c r="O163" s="43"/>
      <c r="P163" s="213">
        <f>O163*H163</f>
        <v>0</v>
      </c>
      <c r="Q163" s="213">
        <v>5.8999999999999997E-2</v>
      </c>
      <c r="R163" s="213">
        <f>Q163*H163</f>
        <v>2.1239999999999997</v>
      </c>
      <c r="S163" s="213">
        <v>0</v>
      </c>
      <c r="T163" s="214">
        <f>S163*H163</f>
        <v>0</v>
      </c>
      <c r="AR163" s="25" t="s">
        <v>174</v>
      </c>
      <c r="AT163" s="25" t="s">
        <v>169</v>
      </c>
      <c r="AU163" s="25" t="s">
        <v>83</v>
      </c>
      <c r="AY163" s="25" t="s">
        <v>167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25" t="s">
        <v>28</v>
      </c>
      <c r="BK163" s="215">
        <f>ROUND(I163*H163,1)</f>
        <v>0</v>
      </c>
      <c r="BL163" s="25" t="s">
        <v>174</v>
      </c>
      <c r="BM163" s="25" t="s">
        <v>248</v>
      </c>
    </row>
    <row r="164" spans="2:65" s="1" customFormat="1" ht="25.5" customHeight="1">
      <c r="B164" s="42"/>
      <c r="C164" s="204" t="s">
        <v>251</v>
      </c>
      <c r="D164" s="204" t="s">
        <v>169</v>
      </c>
      <c r="E164" s="205" t="s">
        <v>252</v>
      </c>
      <c r="F164" s="206" t="s">
        <v>253</v>
      </c>
      <c r="G164" s="207" t="s">
        <v>207</v>
      </c>
      <c r="H164" s="208">
        <v>16.385999999999999</v>
      </c>
      <c r="I164" s="209"/>
      <c r="J164" s="210">
        <f>ROUND(I164*H164,1)</f>
        <v>0</v>
      </c>
      <c r="K164" s="206" t="s">
        <v>173</v>
      </c>
      <c r="L164" s="62"/>
      <c r="M164" s="211" t="s">
        <v>21</v>
      </c>
      <c r="N164" s="212" t="s">
        <v>46</v>
      </c>
      <c r="O164" s="43"/>
      <c r="P164" s="213">
        <f>O164*H164</f>
        <v>0</v>
      </c>
      <c r="Q164" s="213">
        <v>1.7090000000000001E-2</v>
      </c>
      <c r="R164" s="213">
        <f>Q164*H164</f>
        <v>0.28003674000000001</v>
      </c>
      <c r="S164" s="213">
        <v>0</v>
      </c>
      <c r="T164" s="214">
        <f>S164*H164</f>
        <v>0</v>
      </c>
      <c r="AR164" s="25" t="s">
        <v>174</v>
      </c>
      <c r="AT164" s="25" t="s">
        <v>169</v>
      </c>
      <c r="AU164" s="25" t="s">
        <v>83</v>
      </c>
      <c r="AY164" s="25" t="s">
        <v>167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25" t="s">
        <v>28</v>
      </c>
      <c r="BK164" s="215">
        <f>ROUND(I164*H164,1)</f>
        <v>0</v>
      </c>
      <c r="BL164" s="25" t="s">
        <v>174</v>
      </c>
      <c r="BM164" s="25" t="s">
        <v>251</v>
      </c>
    </row>
    <row r="165" spans="2:65" s="13" customFormat="1">
      <c r="B165" s="227"/>
      <c r="C165" s="228"/>
      <c r="D165" s="218" t="s">
        <v>175</v>
      </c>
      <c r="E165" s="229" t="s">
        <v>21</v>
      </c>
      <c r="F165" s="230" t="s">
        <v>254</v>
      </c>
      <c r="G165" s="228"/>
      <c r="H165" s="231">
        <v>1.6759999999999999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175</v>
      </c>
      <c r="AU165" s="237" t="s">
        <v>83</v>
      </c>
      <c r="AV165" s="13" t="s">
        <v>83</v>
      </c>
      <c r="AW165" s="13" t="s">
        <v>37</v>
      </c>
      <c r="AX165" s="13" t="s">
        <v>75</v>
      </c>
      <c r="AY165" s="237" t="s">
        <v>167</v>
      </c>
    </row>
    <row r="166" spans="2:65" s="15" customFormat="1">
      <c r="B166" s="249"/>
      <c r="C166" s="250"/>
      <c r="D166" s="218" t="s">
        <v>175</v>
      </c>
      <c r="E166" s="251" t="s">
        <v>21</v>
      </c>
      <c r="F166" s="252" t="s">
        <v>255</v>
      </c>
      <c r="G166" s="250"/>
      <c r="H166" s="253">
        <v>1.6759999999999999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AT166" s="259" t="s">
        <v>175</v>
      </c>
      <c r="AU166" s="259" t="s">
        <v>83</v>
      </c>
      <c r="AV166" s="15" t="s">
        <v>178</v>
      </c>
      <c r="AW166" s="15" t="s">
        <v>37</v>
      </c>
      <c r="AX166" s="15" t="s">
        <v>75</v>
      </c>
      <c r="AY166" s="259" t="s">
        <v>167</v>
      </c>
    </row>
    <row r="167" spans="2:65" s="13" customFormat="1">
      <c r="B167" s="227"/>
      <c r="C167" s="228"/>
      <c r="D167" s="218" t="s">
        <v>175</v>
      </c>
      <c r="E167" s="229" t="s">
        <v>21</v>
      </c>
      <c r="F167" s="230" t="s">
        <v>256</v>
      </c>
      <c r="G167" s="228"/>
      <c r="H167" s="231">
        <v>7.3440000000000003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175</v>
      </c>
      <c r="AU167" s="237" t="s">
        <v>83</v>
      </c>
      <c r="AV167" s="13" t="s">
        <v>83</v>
      </c>
      <c r="AW167" s="13" t="s">
        <v>37</v>
      </c>
      <c r="AX167" s="13" t="s">
        <v>75</v>
      </c>
      <c r="AY167" s="237" t="s">
        <v>167</v>
      </c>
    </row>
    <row r="168" spans="2:65" s="13" customFormat="1">
      <c r="B168" s="227"/>
      <c r="C168" s="228"/>
      <c r="D168" s="218" t="s">
        <v>175</v>
      </c>
      <c r="E168" s="229" t="s">
        <v>21</v>
      </c>
      <c r="F168" s="230" t="s">
        <v>257</v>
      </c>
      <c r="G168" s="228"/>
      <c r="H168" s="231">
        <v>7.048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175</v>
      </c>
      <c r="AU168" s="237" t="s">
        <v>83</v>
      </c>
      <c r="AV168" s="13" t="s">
        <v>83</v>
      </c>
      <c r="AW168" s="13" t="s">
        <v>37</v>
      </c>
      <c r="AX168" s="13" t="s">
        <v>75</v>
      </c>
      <c r="AY168" s="237" t="s">
        <v>167</v>
      </c>
    </row>
    <row r="169" spans="2:65" s="13" customFormat="1">
      <c r="B169" s="227"/>
      <c r="C169" s="228"/>
      <c r="D169" s="218" t="s">
        <v>175</v>
      </c>
      <c r="E169" s="229" t="s">
        <v>21</v>
      </c>
      <c r="F169" s="230" t="s">
        <v>258</v>
      </c>
      <c r="G169" s="228"/>
      <c r="H169" s="231">
        <v>0.318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175</v>
      </c>
      <c r="AU169" s="237" t="s">
        <v>83</v>
      </c>
      <c r="AV169" s="13" t="s">
        <v>83</v>
      </c>
      <c r="AW169" s="13" t="s">
        <v>37</v>
      </c>
      <c r="AX169" s="13" t="s">
        <v>75</v>
      </c>
      <c r="AY169" s="237" t="s">
        <v>167</v>
      </c>
    </row>
    <row r="170" spans="2:65" s="15" customFormat="1">
      <c r="B170" s="249"/>
      <c r="C170" s="250"/>
      <c r="D170" s="218" t="s">
        <v>175</v>
      </c>
      <c r="E170" s="251" t="s">
        <v>21</v>
      </c>
      <c r="F170" s="252" t="s">
        <v>255</v>
      </c>
      <c r="G170" s="250"/>
      <c r="H170" s="253">
        <v>14.71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AT170" s="259" t="s">
        <v>175</v>
      </c>
      <c r="AU170" s="259" t="s">
        <v>83</v>
      </c>
      <c r="AV170" s="15" t="s">
        <v>178</v>
      </c>
      <c r="AW170" s="15" t="s">
        <v>37</v>
      </c>
      <c r="AX170" s="15" t="s">
        <v>75</v>
      </c>
      <c r="AY170" s="259" t="s">
        <v>167</v>
      </c>
    </row>
    <row r="171" spans="2:65" s="14" customFormat="1">
      <c r="B171" s="238"/>
      <c r="C171" s="239"/>
      <c r="D171" s="218" t="s">
        <v>175</v>
      </c>
      <c r="E171" s="240" t="s">
        <v>21</v>
      </c>
      <c r="F171" s="241" t="s">
        <v>183</v>
      </c>
      <c r="G171" s="239"/>
      <c r="H171" s="242">
        <v>16.385999999999999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AT171" s="248" t="s">
        <v>175</v>
      </c>
      <c r="AU171" s="248" t="s">
        <v>83</v>
      </c>
      <c r="AV171" s="14" t="s">
        <v>174</v>
      </c>
      <c r="AW171" s="14" t="s">
        <v>37</v>
      </c>
      <c r="AX171" s="14" t="s">
        <v>28</v>
      </c>
      <c r="AY171" s="248" t="s">
        <v>167</v>
      </c>
    </row>
    <row r="172" spans="2:65" s="1" customFormat="1" ht="16.5" customHeight="1">
      <c r="B172" s="42"/>
      <c r="C172" s="260" t="s">
        <v>259</v>
      </c>
      <c r="D172" s="260" t="s">
        <v>260</v>
      </c>
      <c r="E172" s="261" t="s">
        <v>261</v>
      </c>
      <c r="F172" s="262" t="s">
        <v>262</v>
      </c>
      <c r="G172" s="263" t="s">
        <v>207</v>
      </c>
      <c r="H172" s="264">
        <v>1.81</v>
      </c>
      <c r="I172" s="265"/>
      <c r="J172" s="266">
        <f>ROUND(I172*H172,1)</f>
        <v>0</v>
      </c>
      <c r="K172" s="262" t="s">
        <v>173</v>
      </c>
      <c r="L172" s="267"/>
      <c r="M172" s="268" t="s">
        <v>21</v>
      </c>
      <c r="N172" s="269" t="s">
        <v>46</v>
      </c>
      <c r="O172" s="43"/>
      <c r="P172" s="213">
        <f>O172*H172</f>
        <v>0</v>
      </c>
      <c r="Q172" s="213">
        <v>1</v>
      </c>
      <c r="R172" s="213">
        <f>Q172*H172</f>
        <v>1.81</v>
      </c>
      <c r="S172" s="213">
        <v>0</v>
      </c>
      <c r="T172" s="214">
        <f>S172*H172</f>
        <v>0</v>
      </c>
      <c r="AR172" s="25" t="s">
        <v>204</v>
      </c>
      <c r="AT172" s="25" t="s">
        <v>260</v>
      </c>
      <c r="AU172" s="25" t="s">
        <v>83</v>
      </c>
      <c r="AY172" s="25" t="s">
        <v>167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25" t="s">
        <v>28</v>
      </c>
      <c r="BK172" s="215">
        <f>ROUND(I172*H172,1)</f>
        <v>0</v>
      </c>
      <c r="BL172" s="25" t="s">
        <v>174</v>
      </c>
      <c r="BM172" s="25" t="s">
        <v>263</v>
      </c>
    </row>
    <row r="173" spans="2:65" s="13" customFormat="1">
      <c r="B173" s="227"/>
      <c r="C173" s="228"/>
      <c r="D173" s="218" t="s">
        <v>175</v>
      </c>
      <c r="E173" s="229" t="s">
        <v>21</v>
      </c>
      <c r="F173" s="230" t="s">
        <v>264</v>
      </c>
      <c r="G173" s="228"/>
      <c r="H173" s="231">
        <v>1.81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175</v>
      </c>
      <c r="AU173" s="237" t="s">
        <v>83</v>
      </c>
      <c r="AV173" s="13" t="s">
        <v>83</v>
      </c>
      <c r="AW173" s="13" t="s">
        <v>37</v>
      </c>
      <c r="AX173" s="13" t="s">
        <v>28</v>
      </c>
      <c r="AY173" s="237" t="s">
        <v>167</v>
      </c>
    </row>
    <row r="174" spans="2:65" s="1" customFormat="1" ht="16.5" customHeight="1">
      <c r="B174" s="42"/>
      <c r="C174" s="260" t="s">
        <v>265</v>
      </c>
      <c r="D174" s="260" t="s">
        <v>260</v>
      </c>
      <c r="E174" s="261" t="s">
        <v>266</v>
      </c>
      <c r="F174" s="262" t="s">
        <v>267</v>
      </c>
      <c r="G174" s="263" t="s">
        <v>207</v>
      </c>
      <c r="H174" s="264">
        <v>15.887</v>
      </c>
      <c r="I174" s="265"/>
      <c r="J174" s="266">
        <f>ROUND(I174*H174,1)</f>
        <v>0</v>
      </c>
      <c r="K174" s="262" t="s">
        <v>173</v>
      </c>
      <c r="L174" s="267"/>
      <c r="M174" s="268" t="s">
        <v>21</v>
      </c>
      <c r="N174" s="269" t="s">
        <v>46</v>
      </c>
      <c r="O174" s="43"/>
      <c r="P174" s="213">
        <f>O174*H174</f>
        <v>0</v>
      </c>
      <c r="Q174" s="213">
        <v>1</v>
      </c>
      <c r="R174" s="213">
        <f>Q174*H174</f>
        <v>15.887</v>
      </c>
      <c r="S174" s="213">
        <v>0</v>
      </c>
      <c r="T174" s="214">
        <f>S174*H174</f>
        <v>0</v>
      </c>
      <c r="AR174" s="25" t="s">
        <v>204</v>
      </c>
      <c r="AT174" s="25" t="s">
        <v>260</v>
      </c>
      <c r="AU174" s="25" t="s">
        <v>83</v>
      </c>
      <c r="AY174" s="25" t="s">
        <v>167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25" t="s">
        <v>28</v>
      </c>
      <c r="BK174" s="215">
        <f>ROUND(I174*H174,1)</f>
        <v>0</v>
      </c>
      <c r="BL174" s="25" t="s">
        <v>174</v>
      </c>
      <c r="BM174" s="25" t="s">
        <v>268</v>
      </c>
    </row>
    <row r="175" spans="2:65" s="13" customFormat="1">
      <c r="B175" s="227"/>
      <c r="C175" s="228"/>
      <c r="D175" s="218" t="s">
        <v>175</v>
      </c>
      <c r="E175" s="229" t="s">
        <v>21</v>
      </c>
      <c r="F175" s="230" t="s">
        <v>269</v>
      </c>
      <c r="G175" s="228"/>
      <c r="H175" s="231">
        <v>7.931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175</v>
      </c>
      <c r="AU175" s="237" t="s">
        <v>83</v>
      </c>
      <c r="AV175" s="13" t="s">
        <v>83</v>
      </c>
      <c r="AW175" s="13" t="s">
        <v>37</v>
      </c>
      <c r="AX175" s="13" t="s">
        <v>75</v>
      </c>
      <c r="AY175" s="237" t="s">
        <v>167</v>
      </c>
    </row>
    <row r="176" spans="2:65" s="13" customFormat="1">
      <c r="B176" s="227"/>
      <c r="C176" s="228"/>
      <c r="D176" s="218" t="s">
        <v>175</v>
      </c>
      <c r="E176" s="229" t="s">
        <v>21</v>
      </c>
      <c r="F176" s="230" t="s">
        <v>270</v>
      </c>
      <c r="G176" s="228"/>
      <c r="H176" s="231">
        <v>7.6120000000000001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175</v>
      </c>
      <c r="AU176" s="237" t="s">
        <v>83</v>
      </c>
      <c r="AV176" s="13" t="s">
        <v>83</v>
      </c>
      <c r="AW176" s="13" t="s">
        <v>37</v>
      </c>
      <c r="AX176" s="13" t="s">
        <v>75</v>
      </c>
      <c r="AY176" s="237" t="s">
        <v>167</v>
      </c>
    </row>
    <row r="177" spans="2:65" s="13" customFormat="1">
      <c r="B177" s="227"/>
      <c r="C177" s="228"/>
      <c r="D177" s="218" t="s">
        <v>175</v>
      </c>
      <c r="E177" s="229" t="s">
        <v>21</v>
      </c>
      <c r="F177" s="230" t="s">
        <v>271</v>
      </c>
      <c r="G177" s="228"/>
      <c r="H177" s="231">
        <v>0.34399999999999997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AT177" s="237" t="s">
        <v>175</v>
      </c>
      <c r="AU177" s="237" t="s">
        <v>83</v>
      </c>
      <c r="AV177" s="13" t="s">
        <v>83</v>
      </c>
      <c r="AW177" s="13" t="s">
        <v>37</v>
      </c>
      <c r="AX177" s="13" t="s">
        <v>75</v>
      </c>
      <c r="AY177" s="237" t="s">
        <v>167</v>
      </c>
    </row>
    <row r="178" spans="2:65" s="14" customFormat="1">
      <c r="B178" s="238"/>
      <c r="C178" s="239"/>
      <c r="D178" s="218" t="s">
        <v>175</v>
      </c>
      <c r="E178" s="240" t="s">
        <v>21</v>
      </c>
      <c r="F178" s="241" t="s">
        <v>183</v>
      </c>
      <c r="G178" s="239"/>
      <c r="H178" s="242">
        <v>15.887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AT178" s="248" t="s">
        <v>175</v>
      </c>
      <c r="AU178" s="248" t="s">
        <v>83</v>
      </c>
      <c r="AV178" s="14" t="s">
        <v>174</v>
      </c>
      <c r="AW178" s="14" t="s">
        <v>37</v>
      </c>
      <c r="AX178" s="14" t="s">
        <v>28</v>
      </c>
      <c r="AY178" s="248" t="s">
        <v>167</v>
      </c>
    </row>
    <row r="179" spans="2:65" s="1" customFormat="1" ht="16.5" customHeight="1">
      <c r="B179" s="42"/>
      <c r="C179" s="204" t="s">
        <v>9</v>
      </c>
      <c r="D179" s="204" t="s">
        <v>169</v>
      </c>
      <c r="E179" s="205" t="s">
        <v>272</v>
      </c>
      <c r="F179" s="206" t="s">
        <v>273</v>
      </c>
      <c r="G179" s="207" t="s">
        <v>172</v>
      </c>
      <c r="H179" s="208">
        <v>1.1379999999999999</v>
      </c>
      <c r="I179" s="209"/>
      <c r="J179" s="210">
        <f>ROUND(I179*H179,1)</f>
        <v>0</v>
      </c>
      <c r="K179" s="206" t="s">
        <v>173</v>
      </c>
      <c r="L179" s="62"/>
      <c r="M179" s="211" t="s">
        <v>21</v>
      </c>
      <c r="N179" s="212" t="s">
        <v>46</v>
      </c>
      <c r="O179" s="43"/>
      <c r="P179" s="213">
        <f>O179*H179</f>
        <v>0</v>
      </c>
      <c r="Q179" s="213">
        <v>2.4533999999999998</v>
      </c>
      <c r="R179" s="213">
        <f>Q179*H179</f>
        <v>2.7919691999999996</v>
      </c>
      <c r="S179" s="213">
        <v>0</v>
      </c>
      <c r="T179" s="214">
        <f>S179*H179</f>
        <v>0</v>
      </c>
      <c r="AR179" s="25" t="s">
        <v>174</v>
      </c>
      <c r="AT179" s="25" t="s">
        <v>169</v>
      </c>
      <c r="AU179" s="25" t="s">
        <v>83</v>
      </c>
      <c r="AY179" s="25" t="s">
        <v>167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25" t="s">
        <v>28</v>
      </c>
      <c r="BK179" s="215">
        <f>ROUND(I179*H179,1)</f>
        <v>0</v>
      </c>
      <c r="BL179" s="25" t="s">
        <v>174</v>
      </c>
      <c r="BM179" s="25" t="s">
        <v>9</v>
      </c>
    </row>
    <row r="180" spans="2:65" s="13" customFormat="1">
      <c r="B180" s="227"/>
      <c r="C180" s="228"/>
      <c r="D180" s="218" t="s">
        <v>175</v>
      </c>
      <c r="E180" s="229" t="s">
        <v>21</v>
      </c>
      <c r="F180" s="230" t="s">
        <v>274</v>
      </c>
      <c r="G180" s="228"/>
      <c r="H180" s="231">
        <v>1.1379999999999999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AT180" s="237" t="s">
        <v>175</v>
      </c>
      <c r="AU180" s="237" t="s">
        <v>83</v>
      </c>
      <c r="AV180" s="13" t="s">
        <v>83</v>
      </c>
      <c r="AW180" s="13" t="s">
        <v>37</v>
      </c>
      <c r="AX180" s="13" t="s">
        <v>28</v>
      </c>
      <c r="AY180" s="237" t="s">
        <v>167</v>
      </c>
    </row>
    <row r="181" spans="2:65" s="1" customFormat="1" ht="16.5" customHeight="1">
      <c r="B181" s="42"/>
      <c r="C181" s="204" t="s">
        <v>275</v>
      </c>
      <c r="D181" s="204" t="s">
        <v>169</v>
      </c>
      <c r="E181" s="205" t="s">
        <v>276</v>
      </c>
      <c r="F181" s="206" t="s">
        <v>277</v>
      </c>
      <c r="G181" s="207" t="s">
        <v>189</v>
      </c>
      <c r="H181" s="208">
        <v>4.55</v>
      </c>
      <c r="I181" s="209"/>
      <c r="J181" s="210">
        <f>ROUND(I181*H181,1)</f>
        <v>0</v>
      </c>
      <c r="K181" s="206" t="s">
        <v>173</v>
      </c>
      <c r="L181" s="62"/>
      <c r="M181" s="211" t="s">
        <v>21</v>
      </c>
      <c r="N181" s="212" t="s">
        <v>46</v>
      </c>
      <c r="O181" s="43"/>
      <c r="P181" s="213">
        <f>O181*H181</f>
        <v>0</v>
      </c>
      <c r="Q181" s="213">
        <v>5.1900000000000002E-3</v>
      </c>
      <c r="R181" s="213">
        <f>Q181*H181</f>
        <v>2.36145E-2</v>
      </c>
      <c r="S181" s="213">
        <v>0</v>
      </c>
      <c r="T181" s="214">
        <f>S181*H181</f>
        <v>0</v>
      </c>
      <c r="AR181" s="25" t="s">
        <v>174</v>
      </c>
      <c r="AT181" s="25" t="s">
        <v>169</v>
      </c>
      <c r="AU181" s="25" t="s">
        <v>83</v>
      </c>
      <c r="AY181" s="25" t="s">
        <v>167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25" t="s">
        <v>28</v>
      </c>
      <c r="BK181" s="215">
        <f>ROUND(I181*H181,1)</f>
        <v>0</v>
      </c>
      <c r="BL181" s="25" t="s">
        <v>174</v>
      </c>
      <c r="BM181" s="25" t="s">
        <v>275</v>
      </c>
    </row>
    <row r="182" spans="2:65" s="13" customFormat="1">
      <c r="B182" s="227"/>
      <c r="C182" s="228"/>
      <c r="D182" s="218" t="s">
        <v>175</v>
      </c>
      <c r="E182" s="229" t="s">
        <v>21</v>
      </c>
      <c r="F182" s="230" t="s">
        <v>278</v>
      </c>
      <c r="G182" s="228"/>
      <c r="H182" s="231">
        <v>4.55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175</v>
      </c>
      <c r="AU182" s="237" t="s">
        <v>83</v>
      </c>
      <c r="AV182" s="13" t="s">
        <v>83</v>
      </c>
      <c r="AW182" s="13" t="s">
        <v>37</v>
      </c>
      <c r="AX182" s="13" t="s">
        <v>75</v>
      </c>
      <c r="AY182" s="237" t="s">
        <v>167</v>
      </c>
    </row>
    <row r="183" spans="2:65" s="14" customFormat="1">
      <c r="B183" s="238"/>
      <c r="C183" s="239"/>
      <c r="D183" s="218" t="s">
        <v>175</v>
      </c>
      <c r="E183" s="240" t="s">
        <v>21</v>
      </c>
      <c r="F183" s="241" t="s">
        <v>183</v>
      </c>
      <c r="G183" s="239"/>
      <c r="H183" s="242">
        <v>4.55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AT183" s="248" t="s">
        <v>175</v>
      </c>
      <c r="AU183" s="248" t="s">
        <v>83</v>
      </c>
      <c r="AV183" s="14" t="s">
        <v>174</v>
      </c>
      <c r="AW183" s="14" t="s">
        <v>6</v>
      </c>
      <c r="AX183" s="14" t="s">
        <v>28</v>
      </c>
      <c r="AY183" s="248" t="s">
        <v>167</v>
      </c>
    </row>
    <row r="184" spans="2:65" s="1" customFormat="1" ht="16.5" customHeight="1">
      <c r="B184" s="42"/>
      <c r="C184" s="204" t="s">
        <v>279</v>
      </c>
      <c r="D184" s="204" t="s">
        <v>169</v>
      </c>
      <c r="E184" s="205" t="s">
        <v>280</v>
      </c>
      <c r="F184" s="206" t="s">
        <v>281</v>
      </c>
      <c r="G184" s="207" t="s">
        <v>189</v>
      </c>
      <c r="H184" s="208">
        <v>4.55</v>
      </c>
      <c r="I184" s="209"/>
      <c r="J184" s="210">
        <f>ROUND(I184*H184,1)</f>
        <v>0</v>
      </c>
      <c r="K184" s="206" t="s">
        <v>173</v>
      </c>
      <c r="L184" s="62"/>
      <c r="M184" s="211" t="s">
        <v>21</v>
      </c>
      <c r="N184" s="212" t="s">
        <v>46</v>
      </c>
      <c r="O184" s="43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AR184" s="25" t="s">
        <v>174</v>
      </c>
      <c r="AT184" s="25" t="s">
        <v>169</v>
      </c>
      <c r="AU184" s="25" t="s">
        <v>83</v>
      </c>
      <c r="AY184" s="25" t="s">
        <v>167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25" t="s">
        <v>28</v>
      </c>
      <c r="BK184" s="215">
        <f>ROUND(I184*H184,1)</f>
        <v>0</v>
      </c>
      <c r="BL184" s="25" t="s">
        <v>174</v>
      </c>
      <c r="BM184" s="25" t="s">
        <v>279</v>
      </c>
    </row>
    <row r="185" spans="2:65" s="1" customFormat="1" ht="16.5" customHeight="1">
      <c r="B185" s="42"/>
      <c r="C185" s="204" t="s">
        <v>282</v>
      </c>
      <c r="D185" s="204" t="s">
        <v>169</v>
      </c>
      <c r="E185" s="205" t="s">
        <v>283</v>
      </c>
      <c r="F185" s="206" t="s">
        <v>284</v>
      </c>
      <c r="G185" s="207" t="s">
        <v>207</v>
      </c>
      <c r="H185" s="208">
        <v>6.8000000000000005E-2</v>
      </c>
      <c r="I185" s="209"/>
      <c r="J185" s="210">
        <f>ROUND(I185*H185,1)</f>
        <v>0</v>
      </c>
      <c r="K185" s="206" t="s">
        <v>173</v>
      </c>
      <c r="L185" s="62"/>
      <c r="M185" s="211" t="s">
        <v>21</v>
      </c>
      <c r="N185" s="212" t="s">
        <v>46</v>
      </c>
      <c r="O185" s="43"/>
      <c r="P185" s="213">
        <f>O185*H185</f>
        <v>0</v>
      </c>
      <c r="Q185" s="213">
        <v>1.0525599999999999</v>
      </c>
      <c r="R185" s="213">
        <f>Q185*H185</f>
        <v>7.1574079999999998E-2</v>
      </c>
      <c r="S185" s="213">
        <v>0</v>
      </c>
      <c r="T185" s="214">
        <f>S185*H185</f>
        <v>0</v>
      </c>
      <c r="AR185" s="25" t="s">
        <v>174</v>
      </c>
      <c r="AT185" s="25" t="s">
        <v>169</v>
      </c>
      <c r="AU185" s="25" t="s">
        <v>83</v>
      </c>
      <c r="AY185" s="25" t="s">
        <v>167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25" t="s">
        <v>28</v>
      </c>
      <c r="BK185" s="215">
        <f>ROUND(I185*H185,1)</f>
        <v>0</v>
      </c>
      <c r="BL185" s="25" t="s">
        <v>174</v>
      </c>
      <c r="BM185" s="25" t="s">
        <v>282</v>
      </c>
    </row>
    <row r="186" spans="2:65" s="13" customFormat="1">
      <c r="B186" s="227"/>
      <c r="C186" s="228"/>
      <c r="D186" s="218" t="s">
        <v>175</v>
      </c>
      <c r="E186" s="229" t="s">
        <v>21</v>
      </c>
      <c r="F186" s="230" t="s">
        <v>285</v>
      </c>
      <c r="G186" s="228"/>
      <c r="H186" s="231">
        <v>6.8000000000000005E-2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AT186" s="237" t="s">
        <v>175</v>
      </c>
      <c r="AU186" s="237" t="s">
        <v>83</v>
      </c>
      <c r="AV186" s="13" t="s">
        <v>83</v>
      </c>
      <c r="AW186" s="13" t="s">
        <v>37</v>
      </c>
      <c r="AX186" s="13" t="s">
        <v>75</v>
      </c>
      <c r="AY186" s="237" t="s">
        <v>167</v>
      </c>
    </row>
    <row r="187" spans="2:65" s="14" customFormat="1">
      <c r="B187" s="238"/>
      <c r="C187" s="239"/>
      <c r="D187" s="218" t="s">
        <v>175</v>
      </c>
      <c r="E187" s="240" t="s">
        <v>21</v>
      </c>
      <c r="F187" s="241" t="s">
        <v>183</v>
      </c>
      <c r="G187" s="239"/>
      <c r="H187" s="242">
        <v>6.8000000000000005E-2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AT187" s="248" t="s">
        <v>175</v>
      </c>
      <c r="AU187" s="248" t="s">
        <v>83</v>
      </c>
      <c r="AV187" s="14" t="s">
        <v>174</v>
      </c>
      <c r="AW187" s="14" t="s">
        <v>6</v>
      </c>
      <c r="AX187" s="14" t="s">
        <v>28</v>
      </c>
      <c r="AY187" s="248" t="s">
        <v>167</v>
      </c>
    </row>
    <row r="188" spans="2:65" s="11" customFormat="1" ht="29.85" customHeight="1">
      <c r="B188" s="188"/>
      <c r="C188" s="189"/>
      <c r="D188" s="190" t="s">
        <v>74</v>
      </c>
      <c r="E188" s="202" t="s">
        <v>195</v>
      </c>
      <c r="F188" s="202" t="s">
        <v>286</v>
      </c>
      <c r="G188" s="189"/>
      <c r="H188" s="189"/>
      <c r="I188" s="192"/>
      <c r="J188" s="203">
        <f>BK188</f>
        <v>0</v>
      </c>
      <c r="K188" s="189"/>
      <c r="L188" s="194"/>
      <c r="M188" s="195"/>
      <c r="N188" s="196"/>
      <c r="O188" s="196"/>
      <c r="P188" s="197">
        <f>SUM(P189:P228)</f>
        <v>0</v>
      </c>
      <c r="Q188" s="196"/>
      <c r="R188" s="197">
        <f>SUM(R189:R228)</f>
        <v>19.337535270000004</v>
      </c>
      <c r="S188" s="196"/>
      <c r="T188" s="198">
        <f>SUM(T189:T228)</f>
        <v>0</v>
      </c>
      <c r="AR188" s="199" t="s">
        <v>28</v>
      </c>
      <c r="AT188" s="200" t="s">
        <v>74</v>
      </c>
      <c r="AU188" s="200" t="s">
        <v>28</v>
      </c>
      <c r="AY188" s="199" t="s">
        <v>167</v>
      </c>
      <c r="BK188" s="201">
        <f>SUM(BK189:BK228)</f>
        <v>0</v>
      </c>
    </row>
    <row r="189" spans="2:65" s="1" customFormat="1" ht="25.5" customHeight="1">
      <c r="B189" s="42"/>
      <c r="C189" s="204" t="s">
        <v>287</v>
      </c>
      <c r="D189" s="204" t="s">
        <v>169</v>
      </c>
      <c r="E189" s="205" t="s">
        <v>288</v>
      </c>
      <c r="F189" s="206" t="s">
        <v>289</v>
      </c>
      <c r="G189" s="207" t="s">
        <v>189</v>
      </c>
      <c r="H189" s="208">
        <v>45.56</v>
      </c>
      <c r="I189" s="209"/>
      <c r="J189" s="210">
        <f>ROUND(I189*H189,1)</f>
        <v>0</v>
      </c>
      <c r="K189" s="206" t="s">
        <v>173</v>
      </c>
      <c r="L189" s="62"/>
      <c r="M189" s="211" t="s">
        <v>21</v>
      </c>
      <c r="N189" s="212" t="s">
        <v>46</v>
      </c>
      <c r="O189" s="43"/>
      <c r="P189" s="213">
        <f>O189*H189</f>
        <v>0</v>
      </c>
      <c r="Q189" s="213">
        <v>1.8380000000000001E-2</v>
      </c>
      <c r="R189" s="213">
        <f>Q189*H189</f>
        <v>0.83739280000000005</v>
      </c>
      <c r="S189" s="213">
        <v>0</v>
      </c>
      <c r="T189" s="214">
        <f>S189*H189</f>
        <v>0</v>
      </c>
      <c r="AR189" s="25" t="s">
        <v>174</v>
      </c>
      <c r="AT189" s="25" t="s">
        <v>169</v>
      </c>
      <c r="AU189" s="25" t="s">
        <v>83</v>
      </c>
      <c r="AY189" s="25" t="s">
        <v>167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25" t="s">
        <v>28</v>
      </c>
      <c r="BK189" s="215">
        <f>ROUND(I189*H189,1)</f>
        <v>0</v>
      </c>
      <c r="BL189" s="25" t="s">
        <v>174</v>
      </c>
      <c r="BM189" s="25" t="s">
        <v>287</v>
      </c>
    </row>
    <row r="190" spans="2:65" s="13" customFormat="1">
      <c r="B190" s="227"/>
      <c r="C190" s="228"/>
      <c r="D190" s="218" t="s">
        <v>175</v>
      </c>
      <c r="E190" s="229" t="s">
        <v>21</v>
      </c>
      <c r="F190" s="230" t="s">
        <v>290</v>
      </c>
      <c r="G190" s="228"/>
      <c r="H190" s="231">
        <v>45.56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AT190" s="237" t="s">
        <v>175</v>
      </c>
      <c r="AU190" s="237" t="s">
        <v>83</v>
      </c>
      <c r="AV190" s="13" t="s">
        <v>83</v>
      </c>
      <c r="AW190" s="13" t="s">
        <v>37</v>
      </c>
      <c r="AX190" s="13" t="s">
        <v>75</v>
      </c>
      <c r="AY190" s="237" t="s">
        <v>167</v>
      </c>
    </row>
    <row r="191" spans="2:65" s="14" customFormat="1">
      <c r="B191" s="238"/>
      <c r="C191" s="239"/>
      <c r="D191" s="218" t="s">
        <v>175</v>
      </c>
      <c r="E191" s="240" t="s">
        <v>21</v>
      </c>
      <c r="F191" s="241" t="s">
        <v>183</v>
      </c>
      <c r="G191" s="239"/>
      <c r="H191" s="242">
        <v>45.56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AT191" s="248" t="s">
        <v>175</v>
      </c>
      <c r="AU191" s="248" t="s">
        <v>83</v>
      </c>
      <c r="AV191" s="14" t="s">
        <v>174</v>
      </c>
      <c r="AW191" s="14" t="s">
        <v>6</v>
      </c>
      <c r="AX191" s="14" t="s">
        <v>28</v>
      </c>
      <c r="AY191" s="248" t="s">
        <v>167</v>
      </c>
    </row>
    <row r="192" spans="2:65" s="1" customFormat="1" ht="25.5" customHeight="1">
      <c r="B192" s="42"/>
      <c r="C192" s="204" t="s">
        <v>291</v>
      </c>
      <c r="D192" s="204" t="s">
        <v>169</v>
      </c>
      <c r="E192" s="205" t="s">
        <v>292</v>
      </c>
      <c r="F192" s="206" t="s">
        <v>293</v>
      </c>
      <c r="G192" s="207" t="s">
        <v>189</v>
      </c>
      <c r="H192" s="208">
        <v>45.56</v>
      </c>
      <c r="I192" s="209"/>
      <c r="J192" s="210">
        <f>ROUND(I192*H192,1)</f>
        <v>0</v>
      </c>
      <c r="K192" s="206" t="s">
        <v>173</v>
      </c>
      <c r="L192" s="62"/>
      <c r="M192" s="211" t="s">
        <v>21</v>
      </c>
      <c r="N192" s="212" t="s">
        <v>46</v>
      </c>
      <c r="O192" s="43"/>
      <c r="P192" s="213">
        <f>O192*H192</f>
        <v>0</v>
      </c>
      <c r="Q192" s="213">
        <v>7.9000000000000008E-3</v>
      </c>
      <c r="R192" s="213">
        <f>Q192*H192</f>
        <v>0.35992400000000008</v>
      </c>
      <c r="S192" s="213">
        <v>0</v>
      </c>
      <c r="T192" s="214">
        <f>S192*H192</f>
        <v>0</v>
      </c>
      <c r="AR192" s="25" t="s">
        <v>174</v>
      </c>
      <c r="AT192" s="25" t="s">
        <v>169</v>
      </c>
      <c r="AU192" s="25" t="s">
        <v>83</v>
      </c>
      <c r="AY192" s="25" t="s">
        <v>167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25" t="s">
        <v>28</v>
      </c>
      <c r="BK192" s="215">
        <f>ROUND(I192*H192,1)</f>
        <v>0</v>
      </c>
      <c r="BL192" s="25" t="s">
        <v>174</v>
      </c>
      <c r="BM192" s="25" t="s">
        <v>291</v>
      </c>
    </row>
    <row r="193" spans="2:65" s="1" customFormat="1" ht="16.5" customHeight="1">
      <c r="B193" s="42"/>
      <c r="C193" s="204" t="s">
        <v>294</v>
      </c>
      <c r="D193" s="204" t="s">
        <v>169</v>
      </c>
      <c r="E193" s="205" t="s">
        <v>295</v>
      </c>
      <c r="F193" s="206" t="s">
        <v>296</v>
      </c>
      <c r="G193" s="207" t="s">
        <v>189</v>
      </c>
      <c r="H193" s="208">
        <v>293.15300000000002</v>
      </c>
      <c r="I193" s="209"/>
      <c r="J193" s="210">
        <f>ROUND(I193*H193,1)</f>
        <v>0</v>
      </c>
      <c r="K193" s="206" t="s">
        <v>173</v>
      </c>
      <c r="L193" s="62"/>
      <c r="M193" s="211" t="s">
        <v>21</v>
      </c>
      <c r="N193" s="212" t="s">
        <v>46</v>
      </c>
      <c r="O193" s="43"/>
      <c r="P193" s="213">
        <f>O193*H193</f>
        <v>0</v>
      </c>
      <c r="Q193" s="213">
        <v>7.3499999999999998E-3</v>
      </c>
      <c r="R193" s="213">
        <f>Q193*H193</f>
        <v>2.1546745500000002</v>
      </c>
      <c r="S193" s="213">
        <v>0</v>
      </c>
      <c r="T193" s="214">
        <f>S193*H193</f>
        <v>0</v>
      </c>
      <c r="AR193" s="25" t="s">
        <v>174</v>
      </c>
      <c r="AT193" s="25" t="s">
        <v>169</v>
      </c>
      <c r="AU193" s="25" t="s">
        <v>83</v>
      </c>
      <c r="AY193" s="25" t="s">
        <v>167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25" t="s">
        <v>28</v>
      </c>
      <c r="BK193" s="215">
        <f>ROUND(I193*H193,1)</f>
        <v>0</v>
      </c>
      <c r="BL193" s="25" t="s">
        <v>174</v>
      </c>
      <c r="BM193" s="25" t="s">
        <v>294</v>
      </c>
    </row>
    <row r="194" spans="2:65" s="1" customFormat="1" ht="16.5" customHeight="1">
      <c r="B194" s="42"/>
      <c r="C194" s="204" t="s">
        <v>297</v>
      </c>
      <c r="D194" s="204" t="s">
        <v>169</v>
      </c>
      <c r="E194" s="205" t="s">
        <v>298</v>
      </c>
      <c r="F194" s="206" t="s">
        <v>299</v>
      </c>
      <c r="G194" s="207" t="s">
        <v>189</v>
      </c>
      <c r="H194" s="208">
        <v>37.5</v>
      </c>
      <c r="I194" s="209"/>
      <c r="J194" s="210">
        <f>ROUND(I194*H194,1)</f>
        <v>0</v>
      </c>
      <c r="K194" s="206" t="s">
        <v>173</v>
      </c>
      <c r="L194" s="62"/>
      <c r="M194" s="211" t="s">
        <v>21</v>
      </c>
      <c r="N194" s="212" t="s">
        <v>46</v>
      </c>
      <c r="O194" s="43"/>
      <c r="P194" s="213">
        <f>O194*H194</f>
        <v>0</v>
      </c>
      <c r="Q194" s="213">
        <v>0.04</v>
      </c>
      <c r="R194" s="213">
        <f>Q194*H194</f>
        <v>1.5</v>
      </c>
      <c r="S194" s="213">
        <v>0</v>
      </c>
      <c r="T194" s="214">
        <f>S194*H194</f>
        <v>0</v>
      </c>
      <c r="AR194" s="25" t="s">
        <v>174</v>
      </c>
      <c r="AT194" s="25" t="s">
        <v>169</v>
      </c>
      <c r="AU194" s="25" t="s">
        <v>83</v>
      </c>
      <c r="AY194" s="25" t="s">
        <v>167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25" t="s">
        <v>28</v>
      </c>
      <c r="BK194" s="215">
        <f>ROUND(I194*H194,1)</f>
        <v>0</v>
      </c>
      <c r="BL194" s="25" t="s">
        <v>174</v>
      </c>
      <c r="BM194" s="25" t="s">
        <v>297</v>
      </c>
    </row>
    <row r="195" spans="2:65" s="13" customFormat="1">
      <c r="B195" s="227"/>
      <c r="C195" s="228"/>
      <c r="D195" s="218" t="s">
        <v>175</v>
      </c>
      <c r="E195" s="229" t="s">
        <v>21</v>
      </c>
      <c r="F195" s="230" t="s">
        <v>300</v>
      </c>
      <c r="G195" s="228"/>
      <c r="H195" s="231">
        <v>37.5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AT195" s="237" t="s">
        <v>175</v>
      </c>
      <c r="AU195" s="237" t="s">
        <v>83</v>
      </c>
      <c r="AV195" s="13" t="s">
        <v>83</v>
      </c>
      <c r="AW195" s="13" t="s">
        <v>37</v>
      </c>
      <c r="AX195" s="13" t="s">
        <v>75</v>
      </c>
      <c r="AY195" s="237" t="s">
        <v>167</v>
      </c>
    </row>
    <row r="196" spans="2:65" s="14" customFormat="1">
      <c r="B196" s="238"/>
      <c r="C196" s="239"/>
      <c r="D196" s="218" t="s">
        <v>175</v>
      </c>
      <c r="E196" s="240" t="s">
        <v>21</v>
      </c>
      <c r="F196" s="241" t="s">
        <v>183</v>
      </c>
      <c r="G196" s="239"/>
      <c r="H196" s="242">
        <v>37.5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AT196" s="248" t="s">
        <v>175</v>
      </c>
      <c r="AU196" s="248" t="s">
        <v>83</v>
      </c>
      <c r="AV196" s="14" t="s">
        <v>174</v>
      </c>
      <c r="AW196" s="14" t="s">
        <v>6</v>
      </c>
      <c r="AX196" s="14" t="s">
        <v>28</v>
      </c>
      <c r="AY196" s="248" t="s">
        <v>167</v>
      </c>
    </row>
    <row r="197" spans="2:65" s="1" customFormat="1" ht="16.5" customHeight="1">
      <c r="B197" s="42"/>
      <c r="C197" s="204" t="s">
        <v>301</v>
      </c>
      <c r="D197" s="204" t="s">
        <v>169</v>
      </c>
      <c r="E197" s="205" t="s">
        <v>302</v>
      </c>
      <c r="F197" s="206" t="s">
        <v>303</v>
      </c>
      <c r="G197" s="207" t="s">
        <v>189</v>
      </c>
      <c r="H197" s="208">
        <v>296.83300000000003</v>
      </c>
      <c r="I197" s="209"/>
      <c r="J197" s="210">
        <f>ROUND(I197*H197,1)</f>
        <v>0</v>
      </c>
      <c r="K197" s="206" t="s">
        <v>173</v>
      </c>
      <c r="L197" s="62"/>
      <c r="M197" s="211" t="s">
        <v>21</v>
      </c>
      <c r="N197" s="212" t="s">
        <v>46</v>
      </c>
      <c r="O197" s="43"/>
      <c r="P197" s="213">
        <f>O197*H197</f>
        <v>0</v>
      </c>
      <c r="Q197" s="213">
        <v>1.8380000000000001E-2</v>
      </c>
      <c r="R197" s="213">
        <f>Q197*H197</f>
        <v>5.4557905400000006</v>
      </c>
      <c r="S197" s="213">
        <v>0</v>
      </c>
      <c r="T197" s="214">
        <f>S197*H197</f>
        <v>0</v>
      </c>
      <c r="AR197" s="25" t="s">
        <v>174</v>
      </c>
      <c r="AT197" s="25" t="s">
        <v>169</v>
      </c>
      <c r="AU197" s="25" t="s">
        <v>83</v>
      </c>
      <c r="AY197" s="25" t="s">
        <v>167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25" t="s">
        <v>28</v>
      </c>
      <c r="BK197" s="215">
        <f>ROUND(I197*H197,1)</f>
        <v>0</v>
      </c>
      <c r="BL197" s="25" t="s">
        <v>174</v>
      </c>
      <c r="BM197" s="25" t="s">
        <v>301</v>
      </c>
    </row>
    <row r="198" spans="2:65" s="13" customFormat="1">
      <c r="B198" s="227"/>
      <c r="C198" s="228"/>
      <c r="D198" s="218" t="s">
        <v>175</v>
      </c>
      <c r="E198" s="229" t="s">
        <v>21</v>
      </c>
      <c r="F198" s="230" t="s">
        <v>304</v>
      </c>
      <c r="G198" s="228"/>
      <c r="H198" s="231">
        <v>3.68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AT198" s="237" t="s">
        <v>175</v>
      </c>
      <c r="AU198" s="237" t="s">
        <v>83</v>
      </c>
      <c r="AV198" s="13" t="s">
        <v>83</v>
      </c>
      <c r="AW198" s="13" t="s">
        <v>37</v>
      </c>
      <c r="AX198" s="13" t="s">
        <v>75</v>
      </c>
      <c r="AY198" s="237" t="s">
        <v>167</v>
      </c>
    </row>
    <row r="199" spans="2:65" s="15" customFormat="1">
      <c r="B199" s="249"/>
      <c r="C199" s="250"/>
      <c r="D199" s="218" t="s">
        <v>175</v>
      </c>
      <c r="E199" s="251" t="s">
        <v>21</v>
      </c>
      <c r="F199" s="252" t="s">
        <v>255</v>
      </c>
      <c r="G199" s="250"/>
      <c r="H199" s="253">
        <v>3.68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AT199" s="259" t="s">
        <v>175</v>
      </c>
      <c r="AU199" s="259" t="s">
        <v>83</v>
      </c>
      <c r="AV199" s="15" t="s">
        <v>178</v>
      </c>
      <c r="AW199" s="15" t="s">
        <v>37</v>
      </c>
      <c r="AX199" s="15" t="s">
        <v>75</v>
      </c>
      <c r="AY199" s="259" t="s">
        <v>167</v>
      </c>
    </row>
    <row r="200" spans="2:65" s="13" customFormat="1">
      <c r="B200" s="227"/>
      <c r="C200" s="228"/>
      <c r="D200" s="218" t="s">
        <v>175</v>
      </c>
      <c r="E200" s="229" t="s">
        <v>21</v>
      </c>
      <c r="F200" s="230" t="s">
        <v>305</v>
      </c>
      <c r="G200" s="228"/>
      <c r="H200" s="231">
        <v>5.3280000000000003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175</v>
      </c>
      <c r="AU200" s="237" t="s">
        <v>83</v>
      </c>
      <c r="AV200" s="13" t="s">
        <v>83</v>
      </c>
      <c r="AW200" s="13" t="s">
        <v>37</v>
      </c>
      <c r="AX200" s="13" t="s">
        <v>75</v>
      </c>
      <c r="AY200" s="237" t="s">
        <v>167</v>
      </c>
    </row>
    <row r="201" spans="2:65" s="13" customFormat="1">
      <c r="B201" s="227"/>
      <c r="C201" s="228"/>
      <c r="D201" s="218" t="s">
        <v>175</v>
      </c>
      <c r="E201" s="229" t="s">
        <v>21</v>
      </c>
      <c r="F201" s="230" t="s">
        <v>306</v>
      </c>
      <c r="G201" s="228"/>
      <c r="H201" s="231">
        <v>15.26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175</v>
      </c>
      <c r="AU201" s="237" t="s">
        <v>83</v>
      </c>
      <c r="AV201" s="13" t="s">
        <v>83</v>
      </c>
      <c r="AW201" s="13" t="s">
        <v>37</v>
      </c>
      <c r="AX201" s="13" t="s">
        <v>75</v>
      </c>
      <c r="AY201" s="237" t="s">
        <v>167</v>
      </c>
    </row>
    <row r="202" spans="2:65" s="13" customFormat="1">
      <c r="B202" s="227"/>
      <c r="C202" s="228"/>
      <c r="D202" s="218" t="s">
        <v>175</v>
      </c>
      <c r="E202" s="229" t="s">
        <v>21</v>
      </c>
      <c r="F202" s="230" t="s">
        <v>307</v>
      </c>
      <c r="G202" s="228"/>
      <c r="H202" s="231">
        <v>15.26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AT202" s="237" t="s">
        <v>175</v>
      </c>
      <c r="AU202" s="237" t="s">
        <v>83</v>
      </c>
      <c r="AV202" s="13" t="s">
        <v>83</v>
      </c>
      <c r="AW202" s="13" t="s">
        <v>37</v>
      </c>
      <c r="AX202" s="13" t="s">
        <v>75</v>
      </c>
      <c r="AY202" s="237" t="s">
        <v>167</v>
      </c>
    </row>
    <row r="203" spans="2:65" s="13" customFormat="1">
      <c r="B203" s="227"/>
      <c r="C203" s="228"/>
      <c r="D203" s="218" t="s">
        <v>175</v>
      </c>
      <c r="E203" s="229" t="s">
        <v>21</v>
      </c>
      <c r="F203" s="230" t="s">
        <v>308</v>
      </c>
      <c r="G203" s="228"/>
      <c r="H203" s="231">
        <v>26.553000000000001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AT203" s="237" t="s">
        <v>175</v>
      </c>
      <c r="AU203" s="237" t="s">
        <v>83</v>
      </c>
      <c r="AV203" s="13" t="s">
        <v>83</v>
      </c>
      <c r="AW203" s="13" t="s">
        <v>37</v>
      </c>
      <c r="AX203" s="13" t="s">
        <v>75</v>
      </c>
      <c r="AY203" s="237" t="s">
        <v>167</v>
      </c>
    </row>
    <row r="204" spans="2:65" s="13" customFormat="1">
      <c r="B204" s="227"/>
      <c r="C204" s="228"/>
      <c r="D204" s="218" t="s">
        <v>175</v>
      </c>
      <c r="E204" s="229" t="s">
        <v>21</v>
      </c>
      <c r="F204" s="230" t="s">
        <v>309</v>
      </c>
      <c r="G204" s="228"/>
      <c r="H204" s="231">
        <v>16.196999999999999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175</v>
      </c>
      <c r="AU204" s="237" t="s">
        <v>83</v>
      </c>
      <c r="AV204" s="13" t="s">
        <v>83</v>
      </c>
      <c r="AW204" s="13" t="s">
        <v>37</v>
      </c>
      <c r="AX204" s="13" t="s">
        <v>75</v>
      </c>
      <c r="AY204" s="237" t="s">
        <v>167</v>
      </c>
    </row>
    <row r="205" spans="2:65" s="13" customFormat="1">
      <c r="B205" s="227"/>
      <c r="C205" s="228"/>
      <c r="D205" s="218" t="s">
        <v>175</v>
      </c>
      <c r="E205" s="229" t="s">
        <v>21</v>
      </c>
      <c r="F205" s="230" t="s">
        <v>310</v>
      </c>
      <c r="G205" s="228"/>
      <c r="H205" s="231">
        <v>25.882999999999999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AT205" s="237" t="s">
        <v>175</v>
      </c>
      <c r="AU205" s="237" t="s">
        <v>83</v>
      </c>
      <c r="AV205" s="13" t="s">
        <v>83</v>
      </c>
      <c r="AW205" s="13" t="s">
        <v>37</v>
      </c>
      <c r="AX205" s="13" t="s">
        <v>75</v>
      </c>
      <c r="AY205" s="237" t="s">
        <v>167</v>
      </c>
    </row>
    <row r="206" spans="2:65" s="13" customFormat="1">
      <c r="B206" s="227"/>
      <c r="C206" s="228"/>
      <c r="D206" s="218" t="s">
        <v>175</v>
      </c>
      <c r="E206" s="229" t="s">
        <v>21</v>
      </c>
      <c r="F206" s="230" t="s">
        <v>311</v>
      </c>
      <c r="G206" s="228"/>
      <c r="H206" s="231">
        <v>110.646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175</v>
      </c>
      <c r="AU206" s="237" t="s">
        <v>83</v>
      </c>
      <c r="AV206" s="13" t="s">
        <v>83</v>
      </c>
      <c r="AW206" s="13" t="s">
        <v>37</v>
      </c>
      <c r="AX206" s="13" t="s">
        <v>75</v>
      </c>
      <c r="AY206" s="237" t="s">
        <v>167</v>
      </c>
    </row>
    <row r="207" spans="2:65" s="13" customFormat="1">
      <c r="B207" s="227"/>
      <c r="C207" s="228"/>
      <c r="D207" s="218" t="s">
        <v>175</v>
      </c>
      <c r="E207" s="229" t="s">
        <v>21</v>
      </c>
      <c r="F207" s="230" t="s">
        <v>312</v>
      </c>
      <c r="G207" s="228"/>
      <c r="H207" s="231">
        <v>35.524000000000001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AT207" s="237" t="s">
        <v>175</v>
      </c>
      <c r="AU207" s="237" t="s">
        <v>83</v>
      </c>
      <c r="AV207" s="13" t="s">
        <v>83</v>
      </c>
      <c r="AW207" s="13" t="s">
        <v>37</v>
      </c>
      <c r="AX207" s="13" t="s">
        <v>75</v>
      </c>
      <c r="AY207" s="237" t="s">
        <v>167</v>
      </c>
    </row>
    <row r="208" spans="2:65" s="13" customFormat="1">
      <c r="B208" s="227"/>
      <c r="C208" s="228"/>
      <c r="D208" s="218" t="s">
        <v>175</v>
      </c>
      <c r="E208" s="229" t="s">
        <v>21</v>
      </c>
      <c r="F208" s="230" t="s">
        <v>313</v>
      </c>
      <c r="G208" s="228"/>
      <c r="H208" s="231">
        <v>2.758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175</v>
      </c>
      <c r="AU208" s="237" t="s">
        <v>83</v>
      </c>
      <c r="AV208" s="13" t="s">
        <v>83</v>
      </c>
      <c r="AW208" s="13" t="s">
        <v>37</v>
      </c>
      <c r="AX208" s="13" t="s">
        <v>75</v>
      </c>
      <c r="AY208" s="237" t="s">
        <v>167</v>
      </c>
    </row>
    <row r="209" spans="2:65" s="13" customFormat="1">
      <c r="B209" s="227"/>
      <c r="C209" s="228"/>
      <c r="D209" s="218" t="s">
        <v>175</v>
      </c>
      <c r="E209" s="229" t="s">
        <v>21</v>
      </c>
      <c r="F209" s="230" t="s">
        <v>314</v>
      </c>
      <c r="G209" s="228"/>
      <c r="H209" s="231">
        <v>39.744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AT209" s="237" t="s">
        <v>175</v>
      </c>
      <c r="AU209" s="237" t="s">
        <v>83</v>
      </c>
      <c r="AV209" s="13" t="s">
        <v>83</v>
      </c>
      <c r="AW209" s="13" t="s">
        <v>37</v>
      </c>
      <c r="AX209" s="13" t="s">
        <v>75</v>
      </c>
      <c r="AY209" s="237" t="s">
        <v>167</v>
      </c>
    </row>
    <row r="210" spans="2:65" s="15" customFormat="1">
      <c r="B210" s="249"/>
      <c r="C210" s="250"/>
      <c r="D210" s="218" t="s">
        <v>175</v>
      </c>
      <c r="E210" s="251" t="s">
        <v>21</v>
      </c>
      <c r="F210" s="252" t="s">
        <v>255</v>
      </c>
      <c r="G210" s="250"/>
      <c r="H210" s="253">
        <v>293.15300000000002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AT210" s="259" t="s">
        <v>175</v>
      </c>
      <c r="AU210" s="259" t="s">
        <v>83</v>
      </c>
      <c r="AV210" s="15" t="s">
        <v>178</v>
      </c>
      <c r="AW210" s="15" t="s">
        <v>37</v>
      </c>
      <c r="AX210" s="15" t="s">
        <v>75</v>
      </c>
      <c r="AY210" s="259" t="s">
        <v>167</v>
      </c>
    </row>
    <row r="211" spans="2:65" s="14" customFormat="1">
      <c r="B211" s="238"/>
      <c r="C211" s="239"/>
      <c r="D211" s="218" t="s">
        <v>175</v>
      </c>
      <c r="E211" s="240" t="s">
        <v>21</v>
      </c>
      <c r="F211" s="241" t="s">
        <v>183</v>
      </c>
      <c r="G211" s="239"/>
      <c r="H211" s="242">
        <v>296.83300000000003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AT211" s="248" t="s">
        <v>175</v>
      </c>
      <c r="AU211" s="248" t="s">
        <v>83</v>
      </c>
      <c r="AV211" s="14" t="s">
        <v>174</v>
      </c>
      <c r="AW211" s="14" t="s">
        <v>37</v>
      </c>
      <c r="AX211" s="14" t="s">
        <v>28</v>
      </c>
      <c r="AY211" s="248" t="s">
        <v>167</v>
      </c>
    </row>
    <row r="212" spans="2:65" s="1" customFormat="1" ht="25.5" customHeight="1">
      <c r="B212" s="42"/>
      <c r="C212" s="204" t="s">
        <v>315</v>
      </c>
      <c r="D212" s="204" t="s">
        <v>169</v>
      </c>
      <c r="E212" s="205" t="s">
        <v>316</v>
      </c>
      <c r="F212" s="206" t="s">
        <v>317</v>
      </c>
      <c r="G212" s="207" t="s">
        <v>189</v>
      </c>
      <c r="H212" s="208">
        <v>293.15300000000002</v>
      </c>
      <c r="I212" s="209"/>
      <c r="J212" s="210">
        <f>ROUND(I212*H212,1)</f>
        <v>0</v>
      </c>
      <c r="K212" s="206" t="s">
        <v>173</v>
      </c>
      <c r="L212" s="62"/>
      <c r="M212" s="211" t="s">
        <v>21</v>
      </c>
      <c r="N212" s="212" t="s">
        <v>46</v>
      </c>
      <c r="O212" s="43"/>
      <c r="P212" s="213">
        <f>O212*H212</f>
        <v>0</v>
      </c>
      <c r="Q212" s="213">
        <v>7.9000000000000008E-3</v>
      </c>
      <c r="R212" s="213">
        <f>Q212*H212</f>
        <v>2.3159087000000005</v>
      </c>
      <c r="S212" s="213">
        <v>0</v>
      </c>
      <c r="T212" s="214">
        <f>S212*H212</f>
        <v>0</v>
      </c>
      <c r="AR212" s="25" t="s">
        <v>174</v>
      </c>
      <c r="AT212" s="25" t="s">
        <v>169</v>
      </c>
      <c r="AU212" s="25" t="s">
        <v>83</v>
      </c>
      <c r="AY212" s="25" t="s">
        <v>167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25" t="s">
        <v>28</v>
      </c>
      <c r="BK212" s="215">
        <f>ROUND(I212*H212,1)</f>
        <v>0</v>
      </c>
      <c r="BL212" s="25" t="s">
        <v>174</v>
      </c>
      <c r="BM212" s="25" t="s">
        <v>315</v>
      </c>
    </row>
    <row r="213" spans="2:65" s="1" customFormat="1" ht="16.5" customHeight="1">
      <c r="B213" s="42"/>
      <c r="C213" s="204" t="s">
        <v>318</v>
      </c>
      <c r="D213" s="204" t="s">
        <v>169</v>
      </c>
      <c r="E213" s="205" t="s">
        <v>319</v>
      </c>
      <c r="F213" s="206" t="s">
        <v>320</v>
      </c>
      <c r="G213" s="207" t="s">
        <v>189</v>
      </c>
      <c r="H213" s="208">
        <v>6.5540000000000003</v>
      </c>
      <c r="I213" s="209"/>
      <c r="J213" s="210">
        <f>ROUND(I213*H213,1)</f>
        <v>0</v>
      </c>
      <c r="K213" s="206" t="s">
        <v>173</v>
      </c>
      <c r="L213" s="62"/>
      <c r="M213" s="211" t="s">
        <v>21</v>
      </c>
      <c r="N213" s="212" t="s">
        <v>46</v>
      </c>
      <c r="O213" s="43"/>
      <c r="P213" s="213">
        <f>O213*H213</f>
        <v>0</v>
      </c>
      <c r="Q213" s="213">
        <v>3.3579999999999999E-2</v>
      </c>
      <c r="R213" s="213">
        <f>Q213*H213</f>
        <v>0.22008332</v>
      </c>
      <c r="S213" s="213">
        <v>0</v>
      </c>
      <c r="T213" s="214">
        <f>S213*H213</f>
        <v>0</v>
      </c>
      <c r="AR213" s="25" t="s">
        <v>174</v>
      </c>
      <c r="AT213" s="25" t="s">
        <v>169</v>
      </c>
      <c r="AU213" s="25" t="s">
        <v>83</v>
      </c>
      <c r="AY213" s="25" t="s">
        <v>167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25" t="s">
        <v>28</v>
      </c>
      <c r="BK213" s="215">
        <f>ROUND(I213*H213,1)</f>
        <v>0</v>
      </c>
      <c r="BL213" s="25" t="s">
        <v>174</v>
      </c>
      <c r="BM213" s="25" t="s">
        <v>318</v>
      </c>
    </row>
    <row r="214" spans="2:65" s="13" customFormat="1">
      <c r="B214" s="227"/>
      <c r="C214" s="228"/>
      <c r="D214" s="218" t="s">
        <v>175</v>
      </c>
      <c r="E214" s="229" t="s">
        <v>21</v>
      </c>
      <c r="F214" s="230" t="s">
        <v>321</v>
      </c>
      <c r="G214" s="228"/>
      <c r="H214" s="231">
        <v>6.5540000000000003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175</v>
      </c>
      <c r="AU214" s="237" t="s">
        <v>83</v>
      </c>
      <c r="AV214" s="13" t="s">
        <v>83</v>
      </c>
      <c r="AW214" s="13" t="s">
        <v>37</v>
      </c>
      <c r="AX214" s="13" t="s">
        <v>75</v>
      </c>
      <c r="AY214" s="237" t="s">
        <v>167</v>
      </c>
    </row>
    <row r="215" spans="2:65" s="14" customFormat="1">
      <c r="B215" s="238"/>
      <c r="C215" s="239"/>
      <c r="D215" s="218" t="s">
        <v>175</v>
      </c>
      <c r="E215" s="240" t="s">
        <v>21</v>
      </c>
      <c r="F215" s="241" t="s">
        <v>183</v>
      </c>
      <c r="G215" s="239"/>
      <c r="H215" s="242">
        <v>6.5540000000000003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AT215" s="248" t="s">
        <v>175</v>
      </c>
      <c r="AU215" s="248" t="s">
        <v>83</v>
      </c>
      <c r="AV215" s="14" t="s">
        <v>174</v>
      </c>
      <c r="AW215" s="14" t="s">
        <v>6</v>
      </c>
      <c r="AX215" s="14" t="s">
        <v>28</v>
      </c>
      <c r="AY215" s="248" t="s">
        <v>167</v>
      </c>
    </row>
    <row r="216" spans="2:65" s="1" customFormat="1" ht="16.5" customHeight="1">
      <c r="B216" s="42"/>
      <c r="C216" s="204" t="s">
        <v>322</v>
      </c>
      <c r="D216" s="204" t="s">
        <v>169</v>
      </c>
      <c r="E216" s="205" t="s">
        <v>323</v>
      </c>
      <c r="F216" s="206" t="s">
        <v>324</v>
      </c>
      <c r="G216" s="207" t="s">
        <v>189</v>
      </c>
      <c r="H216" s="208">
        <v>4.53</v>
      </c>
      <c r="I216" s="209"/>
      <c r="J216" s="210">
        <f>ROUND(I216*H216,1)</f>
        <v>0</v>
      </c>
      <c r="K216" s="206" t="s">
        <v>173</v>
      </c>
      <c r="L216" s="62"/>
      <c r="M216" s="211" t="s">
        <v>21</v>
      </c>
      <c r="N216" s="212" t="s">
        <v>46</v>
      </c>
      <c r="O216" s="43"/>
      <c r="P216" s="213">
        <f>O216*H216</f>
        <v>0</v>
      </c>
      <c r="Q216" s="213">
        <v>1.06E-3</v>
      </c>
      <c r="R216" s="213">
        <f>Q216*H216</f>
        <v>4.8018000000000002E-3</v>
      </c>
      <c r="S216" s="213">
        <v>0</v>
      </c>
      <c r="T216" s="214">
        <f>S216*H216</f>
        <v>0</v>
      </c>
      <c r="AR216" s="25" t="s">
        <v>174</v>
      </c>
      <c r="AT216" s="25" t="s">
        <v>169</v>
      </c>
      <c r="AU216" s="25" t="s">
        <v>83</v>
      </c>
      <c r="AY216" s="25" t="s">
        <v>167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25" t="s">
        <v>28</v>
      </c>
      <c r="BK216" s="215">
        <f>ROUND(I216*H216,1)</f>
        <v>0</v>
      </c>
      <c r="BL216" s="25" t="s">
        <v>174</v>
      </c>
      <c r="BM216" s="25" t="s">
        <v>322</v>
      </c>
    </row>
    <row r="217" spans="2:65" s="13" customFormat="1">
      <c r="B217" s="227"/>
      <c r="C217" s="228"/>
      <c r="D217" s="218" t="s">
        <v>175</v>
      </c>
      <c r="E217" s="229" t="s">
        <v>21</v>
      </c>
      <c r="F217" s="230" t="s">
        <v>325</v>
      </c>
      <c r="G217" s="228"/>
      <c r="H217" s="231">
        <v>1.44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AT217" s="237" t="s">
        <v>175</v>
      </c>
      <c r="AU217" s="237" t="s">
        <v>83</v>
      </c>
      <c r="AV217" s="13" t="s">
        <v>83</v>
      </c>
      <c r="AW217" s="13" t="s">
        <v>37</v>
      </c>
      <c r="AX217" s="13" t="s">
        <v>75</v>
      </c>
      <c r="AY217" s="237" t="s">
        <v>167</v>
      </c>
    </row>
    <row r="218" spans="2:65" s="13" customFormat="1">
      <c r="B218" s="227"/>
      <c r="C218" s="228"/>
      <c r="D218" s="218" t="s">
        <v>175</v>
      </c>
      <c r="E218" s="229" t="s">
        <v>21</v>
      </c>
      <c r="F218" s="230" t="s">
        <v>326</v>
      </c>
      <c r="G218" s="228"/>
      <c r="H218" s="231">
        <v>3.09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AT218" s="237" t="s">
        <v>175</v>
      </c>
      <c r="AU218" s="237" t="s">
        <v>83</v>
      </c>
      <c r="AV218" s="13" t="s">
        <v>83</v>
      </c>
      <c r="AW218" s="13" t="s">
        <v>37</v>
      </c>
      <c r="AX218" s="13" t="s">
        <v>75</v>
      </c>
      <c r="AY218" s="237" t="s">
        <v>167</v>
      </c>
    </row>
    <row r="219" spans="2:65" s="14" customFormat="1">
      <c r="B219" s="238"/>
      <c r="C219" s="239"/>
      <c r="D219" s="218" t="s">
        <v>175</v>
      </c>
      <c r="E219" s="240" t="s">
        <v>21</v>
      </c>
      <c r="F219" s="241" t="s">
        <v>183</v>
      </c>
      <c r="G219" s="239"/>
      <c r="H219" s="242">
        <v>4.53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AT219" s="248" t="s">
        <v>175</v>
      </c>
      <c r="AU219" s="248" t="s">
        <v>83</v>
      </c>
      <c r="AV219" s="14" t="s">
        <v>174</v>
      </c>
      <c r="AW219" s="14" t="s">
        <v>6</v>
      </c>
      <c r="AX219" s="14" t="s">
        <v>28</v>
      </c>
      <c r="AY219" s="248" t="s">
        <v>167</v>
      </c>
    </row>
    <row r="220" spans="2:65" s="1" customFormat="1" ht="16.5" customHeight="1">
      <c r="B220" s="42"/>
      <c r="C220" s="204" t="s">
        <v>327</v>
      </c>
      <c r="D220" s="204" t="s">
        <v>169</v>
      </c>
      <c r="E220" s="205" t="s">
        <v>328</v>
      </c>
      <c r="F220" s="206" t="s">
        <v>329</v>
      </c>
      <c r="G220" s="207" t="s">
        <v>189</v>
      </c>
      <c r="H220" s="208">
        <v>18.291</v>
      </c>
      <c r="I220" s="209"/>
      <c r="J220" s="210">
        <f>ROUND(I220*H220,1)</f>
        <v>0</v>
      </c>
      <c r="K220" s="206" t="s">
        <v>173</v>
      </c>
      <c r="L220" s="62"/>
      <c r="M220" s="211" t="s">
        <v>21</v>
      </c>
      <c r="N220" s="212" t="s">
        <v>46</v>
      </c>
      <c r="O220" s="43"/>
      <c r="P220" s="213">
        <f>O220*H220</f>
        <v>0</v>
      </c>
      <c r="Q220" s="213">
        <v>2.4000000000000001E-4</v>
      </c>
      <c r="R220" s="213">
        <f>Q220*H220</f>
        <v>4.3898399999999999E-3</v>
      </c>
      <c r="S220" s="213">
        <v>0</v>
      </c>
      <c r="T220" s="214">
        <f>S220*H220</f>
        <v>0</v>
      </c>
      <c r="AR220" s="25" t="s">
        <v>174</v>
      </c>
      <c r="AT220" s="25" t="s">
        <v>169</v>
      </c>
      <c r="AU220" s="25" t="s">
        <v>83</v>
      </c>
      <c r="AY220" s="25" t="s">
        <v>167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25" t="s">
        <v>28</v>
      </c>
      <c r="BK220" s="215">
        <f>ROUND(I220*H220,1)</f>
        <v>0</v>
      </c>
      <c r="BL220" s="25" t="s">
        <v>174</v>
      </c>
      <c r="BM220" s="25" t="s">
        <v>327</v>
      </c>
    </row>
    <row r="221" spans="2:65" s="13" customFormat="1">
      <c r="B221" s="227"/>
      <c r="C221" s="228"/>
      <c r="D221" s="218" t="s">
        <v>175</v>
      </c>
      <c r="E221" s="229" t="s">
        <v>21</v>
      </c>
      <c r="F221" s="230" t="s">
        <v>330</v>
      </c>
      <c r="G221" s="228"/>
      <c r="H221" s="231">
        <v>18.291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AT221" s="237" t="s">
        <v>175</v>
      </c>
      <c r="AU221" s="237" t="s">
        <v>83</v>
      </c>
      <c r="AV221" s="13" t="s">
        <v>83</v>
      </c>
      <c r="AW221" s="13" t="s">
        <v>37</v>
      </c>
      <c r="AX221" s="13" t="s">
        <v>75</v>
      </c>
      <c r="AY221" s="237" t="s">
        <v>167</v>
      </c>
    </row>
    <row r="222" spans="2:65" s="14" customFormat="1">
      <c r="B222" s="238"/>
      <c r="C222" s="239"/>
      <c r="D222" s="218" t="s">
        <v>175</v>
      </c>
      <c r="E222" s="240" t="s">
        <v>21</v>
      </c>
      <c r="F222" s="241" t="s">
        <v>183</v>
      </c>
      <c r="G222" s="239"/>
      <c r="H222" s="242">
        <v>18.291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AT222" s="248" t="s">
        <v>175</v>
      </c>
      <c r="AU222" s="248" t="s">
        <v>83</v>
      </c>
      <c r="AV222" s="14" t="s">
        <v>174</v>
      </c>
      <c r="AW222" s="14" t="s">
        <v>6</v>
      </c>
      <c r="AX222" s="14" t="s">
        <v>28</v>
      </c>
      <c r="AY222" s="248" t="s">
        <v>167</v>
      </c>
    </row>
    <row r="223" spans="2:65" s="1" customFormat="1" ht="16.5" customHeight="1">
      <c r="B223" s="42"/>
      <c r="C223" s="204" t="s">
        <v>331</v>
      </c>
      <c r="D223" s="204" t="s">
        <v>169</v>
      </c>
      <c r="E223" s="205" t="s">
        <v>332</v>
      </c>
      <c r="F223" s="206" t="s">
        <v>333</v>
      </c>
      <c r="G223" s="207" t="s">
        <v>207</v>
      </c>
      <c r="H223" s="208">
        <v>6.2E-2</v>
      </c>
      <c r="I223" s="209"/>
      <c r="J223" s="210">
        <f>ROUND(I223*H223,1)</f>
        <v>0</v>
      </c>
      <c r="K223" s="206" t="s">
        <v>173</v>
      </c>
      <c r="L223" s="62"/>
      <c r="M223" s="211" t="s">
        <v>21</v>
      </c>
      <c r="N223" s="212" t="s">
        <v>46</v>
      </c>
      <c r="O223" s="43"/>
      <c r="P223" s="213">
        <f>O223*H223</f>
        <v>0</v>
      </c>
      <c r="Q223" s="213">
        <v>1.0530600000000001</v>
      </c>
      <c r="R223" s="213">
        <f>Q223*H223</f>
        <v>6.5289720000000009E-2</v>
      </c>
      <c r="S223" s="213">
        <v>0</v>
      </c>
      <c r="T223" s="214">
        <f>S223*H223</f>
        <v>0</v>
      </c>
      <c r="AR223" s="25" t="s">
        <v>174</v>
      </c>
      <c r="AT223" s="25" t="s">
        <v>169</v>
      </c>
      <c r="AU223" s="25" t="s">
        <v>83</v>
      </c>
      <c r="AY223" s="25" t="s">
        <v>167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25" t="s">
        <v>28</v>
      </c>
      <c r="BK223" s="215">
        <f>ROUND(I223*H223,1)</f>
        <v>0</v>
      </c>
      <c r="BL223" s="25" t="s">
        <v>174</v>
      </c>
      <c r="BM223" s="25" t="s">
        <v>334</v>
      </c>
    </row>
    <row r="224" spans="2:65" s="13" customFormat="1">
      <c r="B224" s="227"/>
      <c r="C224" s="228"/>
      <c r="D224" s="218" t="s">
        <v>175</v>
      </c>
      <c r="E224" s="229" t="s">
        <v>21</v>
      </c>
      <c r="F224" s="230" t="s">
        <v>335</v>
      </c>
      <c r="G224" s="228"/>
      <c r="H224" s="231">
        <v>6.2E-2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AT224" s="237" t="s">
        <v>175</v>
      </c>
      <c r="AU224" s="237" t="s">
        <v>83</v>
      </c>
      <c r="AV224" s="13" t="s">
        <v>83</v>
      </c>
      <c r="AW224" s="13" t="s">
        <v>37</v>
      </c>
      <c r="AX224" s="13" t="s">
        <v>28</v>
      </c>
      <c r="AY224" s="237" t="s">
        <v>167</v>
      </c>
    </row>
    <row r="225" spans="2:65" s="1" customFormat="1" ht="25.5" customHeight="1">
      <c r="B225" s="42"/>
      <c r="C225" s="204" t="s">
        <v>336</v>
      </c>
      <c r="D225" s="204" t="s">
        <v>169</v>
      </c>
      <c r="E225" s="205" t="s">
        <v>337</v>
      </c>
      <c r="F225" s="206" t="s">
        <v>338</v>
      </c>
      <c r="G225" s="207" t="s">
        <v>189</v>
      </c>
      <c r="H225" s="208">
        <v>61.136000000000003</v>
      </c>
      <c r="I225" s="209"/>
      <c r="J225" s="210">
        <f>ROUND(I225*H225,1)</f>
        <v>0</v>
      </c>
      <c r="K225" s="206" t="s">
        <v>173</v>
      </c>
      <c r="L225" s="62"/>
      <c r="M225" s="211" t="s">
        <v>21</v>
      </c>
      <c r="N225" s="212" t="s">
        <v>46</v>
      </c>
      <c r="O225" s="43"/>
      <c r="P225" s="213">
        <f>O225*H225</f>
        <v>0</v>
      </c>
      <c r="Q225" s="213">
        <v>0.105</v>
      </c>
      <c r="R225" s="213">
        <f>Q225*H225</f>
        <v>6.4192799999999997</v>
      </c>
      <c r="S225" s="213">
        <v>0</v>
      </c>
      <c r="T225" s="214">
        <f>S225*H225</f>
        <v>0</v>
      </c>
      <c r="AR225" s="25" t="s">
        <v>174</v>
      </c>
      <c r="AT225" s="25" t="s">
        <v>169</v>
      </c>
      <c r="AU225" s="25" t="s">
        <v>83</v>
      </c>
      <c r="AY225" s="25" t="s">
        <v>167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25" t="s">
        <v>28</v>
      </c>
      <c r="BK225" s="215">
        <f>ROUND(I225*H225,1)</f>
        <v>0</v>
      </c>
      <c r="BL225" s="25" t="s">
        <v>174</v>
      </c>
      <c r="BM225" s="25" t="s">
        <v>336</v>
      </c>
    </row>
    <row r="226" spans="2:65" s="13" customFormat="1">
      <c r="B226" s="227"/>
      <c r="C226" s="228"/>
      <c r="D226" s="218" t="s">
        <v>175</v>
      </c>
      <c r="E226" s="229" t="s">
        <v>21</v>
      </c>
      <c r="F226" s="230" t="s">
        <v>339</v>
      </c>
      <c r="G226" s="228"/>
      <c r="H226" s="231">
        <v>45.56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175</v>
      </c>
      <c r="AU226" s="237" t="s">
        <v>83</v>
      </c>
      <c r="AV226" s="13" t="s">
        <v>83</v>
      </c>
      <c r="AW226" s="13" t="s">
        <v>37</v>
      </c>
      <c r="AX226" s="13" t="s">
        <v>75</v>
      </c>
      <c r="AY226" s="237" t="s">
        <v>167</v>
      </c>
    </row>
    <row r="227" spans="2:65" s="13" customFormat="1">
      <c r="B227" s="227"/>
      <c r="C227" s="228"/>
      <c r="D227" s="218" t="s">
        <v>175</v>
      </c>
      <c r="E227" s="229" t="s">
        <v>21</v>
      </c>
      <c r="F227" s="230" t="s">
        <v>340</v>
      </c>
      <c r="G227" s="228"/>
      <c r="H227" s="231">
        <v>15.576000000000001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AT227" s="237" t="s">
        <v>175</v>
      </c>
      <c r="AU227" s="237" t="s">
        <v>83</v>
      </c>
      <c r="AV227" s="13" t="s">
        <v>83</v>
      </c>
      <c r="AW227" s="13" t="s">
        <v>37</v>
      </c>
      <c r="AX227" s="13" t="s">
        <v>75</v>
      </c>
      <c r="AY227" s="237" t="s">
        <v>167</v>
      </c>
    </row>
    <row r="228" spans="2:65" s="14" customFormat="1">
      <c r="B228" s="238"/>
      <c r="C228" s="239"/>
      <c r="D228" s="218" t="s">
        <v>175</v>
      </c>
      <c r="E228" s="240" t="s">
        <v>21</v>
      </c>
      <c r="F228" s="241" t="s">
        <v>183</v>
      </c>
      <c r="G228" s="239"/>
      <c r="H228" s="242">
        <v>61.136000000000003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AT228" s="248" t="s">
        <v>175</v>
      </c>
      <c r="AU228" s="248" t="s">
        <v>83</v>
      </c>
      <c r="AV228" s="14" t="s">
        <v>174</v>
      </c>
      <c r="AW228" s="14" t="s">
        <v>6</v>
      </c>
      <c r="AX228" s="14" t="s">
        <v>28</v>
      </c>
      <c r="AY228" s="248" t="s">
        <v>167</v>
      </c>
    </row>
    <row r="229" spans="2:65" s="11" customFormat="1" ht="29.85" customHeight="1">
      <c r="B229" s="188"/>
      <c r="C229" s="189"/>
      <c r="D229" s="190" t="s">
        <v>74</v>
      </c>
      <c r="E229" s="202" t="s">
        <v>341</v>
      </c>
      <c r="F229" s="202" t="s">
        <v>342</v>
      </c>
      <c r="G229" s="189"/>
      <c r="H229" s="189"/>
      <c r="I229" s="192"/>
      <c r="J229" s="203">
        <f>BK229</f>
        <v>0</v>
      </c>
      <c r="K229" s="189"/>
      <c r="L229" s="194"/>
      <c r="M229" s="195"/>
      <c r="N229" s="196"/>
      <c r="O229" s="196"/>
      <c r="P229" s="197">
        <f>SUM(P230:P263)</f>
        <v>0</v>
      </c>
      <c r="Q229" s="196"/>
      <c r="R229" s="197">
        <f>SUM(R230:R263)</f>
        <v>1.7681299999999997E-2</v>
      </c>
      <c r="S229" s="196"/>
      <c r="T229" s="198">
        <f>SUM(T230:T263)</f>
        <v>0</v>
      </c>
      <c r="AR229" s="199" t="s">
        <v>28</v>
      </c>
      <c r="AT229" s="200" t="s">
        <v>74</v>
      </c>
      <c r="AU229" s="200" t="s">
        <v>28</v>
      </c>
      <c r="AY229" s="199" t="s">
        <v>167</v>
      </c>
      <c r="BK229" s="201">
        <f>SUM(BK230:BK263)</f>
        <v>0</v>
      </c>
    </row>
    <row r="230" spans="2:65" s="1" customFormat="1" ht="16.5" customHeight="1">
      <c r="B230" s="42"/>
      <c r="C230" s="204" t="s">
        <v>343</v>
      </c>
      <c r="D230" s="204" t="s">
        <v>169</v>
      </c>
      <c r="E230" s="205" t="s">
        <v>344</v>
      </c>
      <c r="F230" s="206" t="s">
        <v>345</v>
      </c>
      <c r="G230" s="207" t="s">
        <v>346</v>
      </c>
      <c r="H230" s="208">
        <v>1</v>
      </c>
      <c r="I230" s="209"/>
      <c r="J230" s="210">
        <f>ROUND(I230*H230,1)</f>
        <v>0</v>
      </c>
      <c r="K230" s="206" t="s">
        <v>21</v>
      </c>
      <c r="L230" s="62"/>
      <c r="M230" s="211" t="s">
        <v>21</v>
      </c>
      <c r="N230" s="212" t="s">
        <v>46</v>
      </c>
      <c r="O230" s="43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AR230" s="25" t="s">
        <v>174</v>
      </c>
      <c r="AT230" s="25" t="s">
        <v>169</v>
      </c>
      <c r="AU230" s="25" t="s">
        <v>83</v>
      </c>
      <c r="AY230" s="25" t="s">
        <v>167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25" t="s">
        <v>28</v>
      </c>
      <c r="BK230" s="215">
        <f>ROUND(I230*H230,1)</f>
        <v>0</v>
      </c>
      <c r="BL230" s="25" t="s">
        <v>174</v>
      </c>
      <c r="BM230" s="25" t="s">
        <v>343</v>
      </c>
    </row>
    <row r="231" spans="2:65" s="1" customFormat="1" ht="25.5" customHeight="1">
      <c r="B231" s="42"/>
      <c r="C231" s="204" t="s">
        <v>347</v>
      </c>
      <c r="D231" s="204" t="s">
        <v>169</v>
      </c>
      <c r="E231" s="205" t="s">
        <v>348</v>
      </c>
      <c r="F231" s="206" t="s">
        <v>349</v>
      </c>
      <c r="G231" s="207" t="s">
        <v>172</v>
      </c>
      <c r="H231" s="208">
        <v>2530.375</v>
      </c>
      <c r="I231" s="209"/>
      <c r="J231" s="210">
        <f>ROUND(I231*H231,1)</f>
        <v>0</v>
      </c>
      <c r="K231" s="206" t="s">
        <v>173</v>
      </c>
      <c r="L231" s="62"/>
      <c r="M231" s="211" t="s">
        <v>21</v>
      </c>
      <c r="N231" s="212" t="s">
        <v>46</v>
      </c>
      <c r="O231" s="43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AR231" s="25" t="s">
        <v>174</v>
      </c>
      <c r="AT231" s="25" t="s">
        <v>169</v>
      </c>
      <c r="AU231" s="25" t="s">
        <v>83</v>
      </c>
      <c r="AY231" s="25" t="s">
        <v>167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25" t="s">
        <v>28</v>
      </c>
      <c r="BK231" s="215">
        <f>ROUND(I231*H231,1)</f>
        <v>0</v>
      </c>
      <c r="BL231" s="25" t="s">
        <v>174</v>
      </c>
      <c r="BM231" s="25" t="s">
        <v>347</v>
      </c>
    </row>
    <row r="232" spans="2:65" s="13" customFormat="1">
      <c r="B232" s="227"/>
      <c r="C232" s="228"/>
      <c r="D232" s="218" t="s">
        <v>175</v>
      </c>
      <c r="E232" s="229" t="s">
        <v>21</v>
      </c>
      <c r="F232" s="230" t="s">
        <v>350</v>
      </c>
      <c r="G232" s="228"/>
      <c r="H232" s="231">
        <v>1269.175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175</v>
      </c>
      <c r="AU232" s="237" t="s">
        <v>83</v>
      </c>
      <c r="AV232" s="13" t="s">
        <v>83</v>
      </c>
      <c r="AW232" s="13" t="s">
        <v>37</v>
      </c>
      <c r="AX232" s="13" t="s">
        <v>75</v>
      </c>
      <c r="AY232" s="237" t="s">
        <v>167</v>
      </c>
    </row>
    <row r="233" spans="2:65" s="15" customFormat="1">
      <c r="B233" s="249"/>
      <c r="C233" s="250"/>
      <c r="D233" s="218" t="s">
        <v>175</v>
      </c>
      <c r="E233" s="251" t="s">
        <v>21</v>
      </c>
      <c r="F233" s="252" t="s">
        <v>255</v>
      </c>
      <c r="G233" s="250"/>
      <c r="H233" s="253">
        <v>1269.175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AT233" s="259" t="s">
        <v>175</v>
      </c>
      <c r="AU233" s="259" t="s">
        <v>83</v>
      </c>
      <c r="AV233" s="15" t="s">
        <v>178</v>
      </c>
      <c r="AW233" s="15" t="s">
        <v>37</v>
      </c>
      <c r="AX233" s="15" t="s">
        <v>75</v>
      </c>
      <c r="AY233" s="259" t="s">
        <v>167</v>
      </c>
    </row>
    <row r="234" spans="2:65" s="13" customFormat="1">
      <c r="B234" s="227"/>
      <c r="C234" s="228"/>
      <c r="D234" s="218" t="s">
        <v>175</v>
      </c>
      <c r="E234" s="229" t="s">
        <v>21</v>
      </c>
      <c r="F234" s="230" t="s">
        <v>351</v>
      </c>
      <c r="G234" s="228"/>
      <c r="H234" s="231">
        <v>325.2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AT234" s="237" t="s">
        <v>175</v>
      </c>
      <c r="AU234" s="237" t="s">
        <v>83</v>
      </c>
      <c r="AV234" s="13" t="s">
        <v>83</v>
      </c>
      <c r="AW234" s="13" t="s">
        <v>37</v>
      </c>
      <c r="AX234" s="13" t="s">
        <v>75</v>
      </c>
      <c r="AY234" s="237" t="s">
        <v>167</v>
      </c>
    </row>
    <row r="235" spans="2:65" s="13" customFormat="1">
      <c r="B235" s="227"/>
      <c r="C235" s="228"/>
      <c r="D235" s="218" t="s">
        <v>175</v>
      </c>
      <c r="E235" s="229" t="s">
        <v>21</v>
      </c>
      <c r="F235" s="230" t="s">
        <v>352</v>
      </c>
      <c r="G235" s="228"/>
      <c r="H235" s="231">
        <v>936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AT235" s="237" t="s">
        <v>175</v>
      </c>
      <c r="AU235" s="237" t="s">
        <v>83</v>
      </c>
      <c r="AV235" s="13" t="s">
        <v>83</v>
      </c>
      <c r="AW235" s="13" t="s">
        <v>37</v>
      </c>
      <c r="AX235" s="13" t="s">
        <v>75</v>
      </c>
      <c r="AY235" s="237" t="s">
        <v>167</v>
      </c>
    </row>
    <row r="236" spans="2:65" s="15" customFormat="1">
      <c r="B236" s="249"/>
      <c r="C236" s="250"/>
      <c r="D236" s="218" t="s">
        <v>175</v>
      </c>
      <c r="E236" s="251" t="s">
        <v>21</v>
      </c>
      <c r="F236" s="252" t="s">
        <v>255</v>
      </c>
      <c r="G236" s="250"/>
      <c r="H236" s="253">
        <v>1261.2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AT236" s="259" t="s">
        <v>175</v>
      </c>
      <c r="AU236" s="259" t="s">
        <v>83</v>
      </c>
      <c r="AV236" s="15" t="s">
        <v>178</v>
      </c>
      <c r="AW236" s="15" t="s">
        <v>37</v>
      </c>
      <c r="AX236" s="15" t="s">
        <v>75</v>
      </c>
      <c r="AY236" s="259" t="s">
        <v>167</v>
      </c>
    </row>
    <row r="237" spans="2:65" s="14" customFormat="1">
      <c r="B237" s="238"/>
      <c r="C237" s="239"/>
      <c r="D237" s="218" t="s">
        <v>175</v>
      </c>
      <c r="E237" s="240" t="s">
        <v>21</v>
      </c>
      <c r="F237" s="241" t="s">
        <v>183</v>
      </c>
      <c r="G237" s="239"/>
      <c r="H237" s="242">
        <v>2530.375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AT237" s="248" t="s">
        <v>175</v>
      </c>
      <c r="AU237" s="248" t="s">
        <v>83</v>
      </c>
      <c r="AV237" s="14" t="s">
        <v>174</v>
      </c>
      <c r="AW237" s="14" t="s">
        <v>37</v>
      </c>
      <c r="AX237" s="14" t="s">
        <v>28</v>
      </c>
      <c r="AY237" s="248" t="s">
        <v>167</v>
      </c>
    </row>
    <row r="238" spans="2:65" s="1" customFormat="1" ht="25.5" customHeight="1">
      <c r="B238" s="42"/>
      <c r="C238" s="204" t="s">
        <v>353</v>
      </c>
      <c r="D238" s="204" t="s">
        <v>169</v>
      </c>
      <c r="E238" s="205" t="s">
        <v>354</v>
      </c>
      <c r="F238" s="206" t="s">
        <v>355</v>
      </c>
      <c r="G238" s="207" t="s">
        <v>172</v>
      </c>
      <c r="H238" s="208">
        <v>37955.625</v>
      </c>
      <c r="I238" s="209"/>
      <c r="J238" s="210">
        <f>ROUND(I238*H238,1)</f>
        <v>0</v>
      </c>
      <c r="K238" s="206" t="s">
        <v>173</v>
      </c>
      <c r="L238" s="62"/>
      <c r="M238" s="211" t="s">
        <v>21</v>
      </c>
      <c r="N238" s="212" t="s">
        <v>46</v>
      </c>
      <c r="O238" s="43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AR238" s="25" t="s">
        <v>174</v>
      </c>
      <c r="AT238" s="25" t="s">
        <v>169</v>
      </c>
      <c r="AU238" s="25" t="s">
        <v>83</v>
      </c>
      <c r="AY238" s="25" t="s">
        <v>167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25" t="s">
        <v>28</v>
      </c>
      <c r="BK238" s="215">
        <f>ROUND(I238*H238,1)</f>
        <v>0</v>
      </c>
      <c r="BL238" s="25" t="s">
        <v>174</v>
      </c>
      <c r="BM238" s="25" t="s">
        <v>353</v>
      </c>
    </row>
    <row r="239" spans="2:65" s="13" customFormat="1">
      <c r="B239" s="227"/>
      <c r="C239" s="228"/>
      <c r="D239" s="218" t="s">
        <v>175</v>
      </c>
      <c r="E239" s="229" t="s">
        <v>21</v>
      </c>
      <c r="F239" s="230" t="s">
        <v>356</v>
      </c>
      <c r="G239" s="228"/>
      <c r="H239" s="231">
        <v>37955.625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AT239" s="237" t="s">
        <v>175</v>
      </c>
      <c r="AU239" s="237" t="s">
        <v>83</v>
      </c>
      <c r="AV239" s="13" t="s">
        <v>83</v>
      </c>
      <c r="AW239" s="13" t="s">
        <v>37</v>
      </c>
      <c r="AX239" s="13" t="s">
        <v>28</v>
      </c>
      <c r="AY239" s="237" t="s">
        <v>167</v>
      </c>
    </row>
    <row r="240" spans="2:65" s="1" customFormat="1" ht="25.5" customHeight="1">
      <c r="B240" s="42"/>
      <c r="C240" s="204" t="s">
        <v>357</v>
      </c>
      <c r="D240" s="204" t="s">
        <v>169</v>
      </c>
      <c r="E240" s="205" t="s">
        <v>358</v>
      </c>
      <c r="F240" s="206" t="s">
        <v>359</v>
      </c>
      <c r="G240" s="207" t="s">
        <v>172</v>
      </c>
      <c r="H240" s="208">
        <v>2530.375</v>
      </c>
      <c r="I240" s="209"/>
      <c r="J240" s="210">
        <f>ROUND(I240*H240,1)</f>
        <v>0</v>
      </c>
      <c r="K240" s="206" t="s">
        <v>173</v>
      </c>
      <c r="L240" s="62"/>
      <c r="M240" s="211" t="s">
        <v>21</v>
      </c>
      <c r="N240" s="212" t="s">
        <v>46</v>
      </c>
      <c r="O240" s="43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AR240" s="25" t="s">
        <v>174</v>
      </c>
      <c r="AT240" s="25" t="s">
        <v>169</v>
      </c>
      <c r="AU240" s="25" t="s">
        <v>83</v>
      </c>
      <c r="AY240" s="25" t="s">
        <v>167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25" t="s">
        <v>28</v>
      </c>
      <c r="BK240" s="215">
        <f>ROUND(I240*H240,1)</f>
        <v>0</v>
      </c>
      <c r="BL240" s="25" t="s">
        <v>174</v>
      </c>
      <c r="BM240" s="25" t="s">
        <v>357</v>
      </c>
    </row>
    <row r="241" spans="2:65" s="1" customFormat="1" ht="25.5" customHeight="1">
      <c r="B241" s="42"/>
      <c r="C241" s="204" t="s">
        <v>360</v>
      </c>
      <c r="D241" s="204" t="s">
        <v>169</v>
      </c>
      <c r="E241" s="205" t="s">
        <v>361</v>
      </c>
      <c r="F241" s="206" t="s">
        <v>362</v>
      </c>
      <c r="G241" s="207" t="s">
        <v>172</v>
      </c>
      <c r="H241" s="208">
        <v>252</v>
      </c>
      <c r="I241" s="209"/>
      <c r="J241" s="210">
        <f>ROUND(I241*H241,1)</f>
        <v>0</v>
      </c>
      <c r="K241" s="206" t="s">
        <v>173</v>
      </c>
      <c r="L241" s="62"/>
      <c r="M241" s="211" t="s">
        <v>21</v>
      </c>
      <c r="N241" s="212" t="s">
        <v>46</v>
      </c>
      <c r="O241" s="43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AR241" s="25" t="s">
        <v>174</v>
      </c>
      <c r="AT241" s="25" t="s">
        <v>169</v>
      </c>
      <c r="AU241" s="25" t="s">
        <v>83</v>
      </c>
      <c r="AY241" s="25" t="s">
        <v>167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25" t="s">
        <v>28</v>
      </c>
      <c r="BK241" s="215">
        <f>ROUND(I241*H241,1)</f>
        <v>0</v>
      </c>
      <c r="BL241" s="25" t="s">
        <v>174</v>
      </c>
      <c r="BM241" s="25" t="s">
        <v>360</v>
      </c>
    </row>
    <row r="242" spans="2:65" s="13" customFormat="1">
      <c r="B242" s="227"/>
      <c r="C242" s="228"/>
      <c r="D242" s="218" t="s">
        <v>175</v>
      </c>
      <c r="E242" s="229" t="s">
        <v>21</v>
      </c>
      <c r="F242" s="230" t="s">
        <v>363</v>
      </c>
      <c r="G242" s="228"/>
      <c r="H242" s="231">
        <v>252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AT242" s="237" t="s">
        <v>175</v>
      </c>
      <c r="AU242" s="237" t="s">
        <v>83</v>
      </c>
      <c r="AV242" s="13" t="s">
        <v>83</v>
      </c>
      <c r="AW242" s="13" t="s">
        <v>37</v>
      </c>
      <c r="AX242" s="13" t="s">
        <v>75</v>
      </c>
      <c r="AY242" s="237" t="s">
        <v>167</v>
      </c>
    </row>
    <row r="243" spans="2:65" s="14" customFormat="1">
      <c r="B243" s="238"/>
      <c r="C243" s="239"/>
      <c r="D243" s="218" t="s">
        <v>175</v>
      </c>
      <c r="E243" s="240" t="s">
        <v>21</v>
      </c>
      <c r="F243" s="241" t="s">
        <v>183</v>
      </c>
      <c r="G243" s="239"/>
      <c r="H243" s="242">
        <v>252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AT243" s="248" t="s">
        <v>175</v>
      </c>
      <c r="AU243" s="248" t="s">
        <v>83</v>
      </c>
      <c r="AV243" s="14" t="s">
        <v>174</v>
      </c>
      <c r="AW243" s="14" t="s">
        <v>6</v>
      </c>
      <c r="AX243" s="14" t="s">
        <v>28</v>
      </c>
      <c r="AY243" s="248" t="s">
        <v>167</v>
      </c>
    </row>
    <row r="244" spans="2:65" s="1" customFormat="1" ht="25.5" customHeight="1">
      <c r="B244" s="42"/>
      <c r="C244" s="204" t="s">
        <v>364</v>
      </c>
      <c r="D244" s="204" t="s">
        <v>169</v>
      </c>
      <c r="E244" s="205" t="s">
        <v>365</v>
      </c>
      <c r="F244" s="206" t="s">
        <v>366</v>
      </c>
      <c r="G244" s="207" t="s">
        <v>172</v>
      </c>
      <c r="H244" s="208">
        <v>7560</v>
      </c>
      <c r="I244" s="209"/>
      <c r="J244" s="210">
        <f>ROUND(I244*H244,1)</f>
        <v>0</v>
      </c>
      <c r="K244" s="206" t="s">
        <v>173</v>
      </c>
      <c r="L244" s="62"/>
      <c r="M244" s="211" t="s">
        <v>21</v>
      </c>
      <c r="N244" s="212" t="s">
        <v>46</v>
      </c>
      <c r="O244" s="43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AR244" s="25" t="s">
        <v>174</v>
      </c>
      <c r="AT244" s="25" t="s">
        <v>169</v>
      </c>
      <c r="AU244" s="25" t="s">
        <v>83</v>
      </c>
      <c r="AY244" s="25" t="s">
        <v>167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25" t="s">
        <v>28</v>
      </c>
      <c r="BK244" s="215">
        <f>ROUND(I244*H244,1)</f>
        <v>0</v>
      </c>
      <c r="BL244" s="25" t="s">
        <v>174</v>
      </c>
      <c r="BM244" s="25" t="s">
        <v>364</v>
      </c>
    </row>
    <row r="245" spans="2:65" s="1" customFormat="1" ht="25.5" customHeight="1">
      <c r="B245" s="42"/>
      <c r="C245" s="204" t="s">
        <v>367</v>
      </c>
      <c r="D245" s="204" t="s">
        <v>169</v>
      </c>
      <c r="E245" s="205" t="s">
        <v>368</v>
      </c>
      <c r="F245" s="206" t="s">
        <v>369</v>
      </c>
      <c r="G245" s="207" t="s">
        <v>172</v>
      </c>
      <c r="H245" s="208">
        <v>252</v>
      </c>
      <c r="I245" s="209"/>
      <c r="J245" s="210">
        <f>ROUND(I245*H245,1)</f>
        <v>0</v>
      </c>
      <c r="K245" s="206" t="s">
        <v>173</v>
      </c>
      <c r="L245" s="62"/>
      <c r="M245" s="211" t="s">
        <v>21</v>
      </c>
      <c r="N245" s="212" t="s">
        <v>46</v>
      </c>
      <c r="O245" s="43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AR245" s="25" t="s">
        <v>174</v>
      </c>
      <c r="AT245" s="25" t="s">
        <v>169</v>
      </c>
      <c r="AU245" s="25" t="s">
        <v>83</v>
      </c>
      <c r="AY245" s="25" t="s">
        <v>167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25" t="s">
        <v>28</v>
      </c>
      <c r="BK245" s="215">
        <f>ROUND(I245*H245,1)</f>
        <v>0</v>
      </c>
      <c r="BL245" s="25" t="s">
        <v>174</v>
      </c>
      <c r="BM245" s="25" t="s">
        <v>367</v>
      </c>
    </row>
    <row r="246" spans="2:65" s="1" customFormat="1" ht="25.5" customHeight="1">
      <c r="B246" s="42"/>
      <c r="C246" s="204" t="s">
        <v>370</v>
      </c>
      <c r="D246" s="204" t="s">
        <v>169</v>
      </c>
      <c r="E246" s="205" t="s">
        <v>371</v>
      </c>
      <c r="F246" s="206" t="s">
        <v>372</v>
      </c>
      <c r="G246" s="207" t="s">
        <v>189</v>
      </c>
      <c r="H246" s="208">
        <v>136.01</v>
      </c>
      <c r="I246" s="209"/>
      <c r="J246" s="210">
        <f>ROUND(I246*H246,1)</f>
        <v>0</v>
      </c>
      <c r="K246" s="206" t="s">
        <v>21</v>
      </c>
      <c r="L246" s="62"/>
      <c r="M246" s="211" t="s">
        <v>21</v>
      </c>
      <c r="N246" s="212" t="s">
        <v>46</v>
      </c>
      <c r="O246" s="43"/>
      <c r="P246" s="213">
        <f>O246*H246</f>
        <v>0</v>
      </c>
      <c r="Q246" s="213">
        <v>1.2999999999999999E-4</v>
      </c>
      <c r="R246" s="213">
        <f>Q246*H246</f>
        <v>1.7681299999999997E-2</v>
      </c>
      <c r="S246" s="213">
        <v>0</v>
      </c>
      <c r="T246" s="214">
        <f>S246*H246</f>
        <v>0</v>
      </c>
      <c r="AR246" s="25" t="s">
        <v>174</v>
      </c>
      <c r="AT246" s="25" t="s">
        <v>169</v>
      </c>
      <c r="AU246" s="25" t="s">
        <v>83</v>
      </c>
      <c r="AY246" s="25" t="s">
        <v>167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25" t="s">
        <v>28</v>
      </c>
      <c r="BK246" s="215">
        <f>ROUND(I246*H246,1)</f>
        <v>0</v>
      </c>
      <c r="BL246" s="25" t="s">
        <v>174</v>
      </c>
      <c r="BM246" s="25" t="s">
        <v>370</v>
      </c>
    </row>
    <row r="247" spans="2:65" s="13" customFormat="1">
      <c r="B247" s="227"/>
      <c r="C247" s="228"/>
      <c r="D247" s="218" t="s">
        <v>175</v>
      </c>
      <c r="E247" s="229" t="s">
        <v>21</v>
      </c>
      <c r="F247" s="230" t="s">
        <v>373</v>
      </c>
      <c r="G247" s="228"/>
      <c r="H247" s="231">
        <v>36.53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AT247" s="237" t="s">
        <v>175</v>
      </c>
      <c r="AU247" s="237" t="s">
        <v>83</v>
      </c>
      <c r="AV247" s="13" t="s">
        <v>83</v>
      </c>
      <c r="AW247" s="13" t="s">
        <v>37</v>
      </c>
      <c r="AX247" s="13" t="s">
        <v>75</v>
      </c>
      <c r="AY247" s="237" t="s">
        <v>167</v>
      </c>
    </row>
    <row r="248" spans="2:65" s="13" customFormat="1">
      <c r="B248" s="227"/>
      <c r="C248" s="228"/>
      <c r="D248" s="218" t="s">
        <v>175</v>
      </c>
      <c r="E248" s="229" t="s">
        <v>21</v>
      </c>
      <c r="F248" s="230" t="s">
        <v>374</v>
      </c>
      <c r="G248" s="228"/>
      <c r="H248" s="231">
        <v>99.48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AT248" s="237" t="s">
        <v>175</v>
      </c>
      <c r="AU248" s="237" t="s">
        <v>83</v>
      </c>
      <c r="AV248" s="13" t="s">
        <v>83</v>
      </c>
      <c r="AW248" s="13" t="s">
        <v>37</v>
      </c>
      <c r="AX248" s="13" t="s">
        <v>75</v>
      </c>
      <c r="AY248" s="237" t="s">
        <v>167</v>
      </c>
    </row>
    <row r="249" spans="2:65" s="14" customFormat="1">
      <c r="B249" s="238"/>
      <c r="C249" s="239"/>
      <c r="D249" s="218" t="s">
        <v>175</v>
      </c>
      <c r="E249" s="240" t="s">
        <v>21</v>
      </c>
      <c r="F249" s="241" t="s">
        <v>183</v>
      </c>
      <c r="G249" s="239"/>
      <c r="H249" s="242">
        <v>136.01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AT249" s="248" t="s">
        <v>175</v>
      </c>
      <c r="AU249" s="248" t="s">
        <v>83</v>
      </c>
      <c r="AV249" s="14" t="s">
        <v>174</v>
      </c>
      <c r="AW249" s="14" t="s">
        <v>6</v>
      </c>
      <c r="AX249" s="14" t="s">
        <v>28</v>
      </c>
      <c r="AY249" s="248" t="s">
        <v>167</v>
      </c>
    </row>
    <row r="250" spans="2:65" s="1" customFormat="1" ht="25.5" customHeight="1">
      <c r="B250" s="42"/>
      <c r="C250" s="204" t="s">
        <v>375</v>
      </c>
      <c r="D250" s="204" t="s">
        <v>169</v>
      </c>
      <c r="E250" s="205" t="s">
        <v>376</v>
      </c>
      <c r="F250" s="206" t="s">
        <v>377</v>
      </c>
      <c r="G250" s="207" t="s">
        <v>189</v>
      </c>
      <c r="H250" s="208">
        <v>136.01</v>
      </c>
      <c r="I250" s="209"/>
      <c r="J250" s="210">
        <f>ROUND(I250*H250,1)</f>
        <v>0</v>
      </c>
      <c r="K250" s="206" t="s">
        <v>21</v>
      </c>
      <c r="L250" s="62"/>
      <c r="M250" s="211" t="s">
        <v>21</v>
      </c>
      <c r="N250" s="212" t="s">
        <v>46</v>
      </c>
      <c r="O250" s="43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AR250" s="25" t="s">
        <v>174</v>
      </c>
      <c r="AT250" s="25" t="s">
        <v>169</v>
      </c>
      <c r="AU250" s="25" t="s">
        <v>83</v>
      </c>
      <c r="AY250" s="25" t="s">
        <v>167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25" t="s">
        <v>28</v>
      </c>
      <c r="BK250" s="215">
        <f>ROUND(I250*H250,1)</f>
        <v>0</v>
      </c>
      <c r="BL250" s="25" t="s">
        <v>174</v>
      </c>
      <c r="BM250" s="25" t="s">
        <v>375</v>
      </c>
    </row>
    <row r="251" spans="2:65" s="1" customFormat="1" ht="16.5" customHeight="1">
      <c r="B251" s="42"/>
      <c r="C251" s="204" t="s">
        <v>378</v>
      </c>
      <c r="D251" s="204" t="s">
        <v>169</v>
      </c>
      <c r="E251" s="205" t="s">
        <v>379</v>
      </c>
      <c r="F251" s="206" t="s">
        <v>380</v>
      </c>
      <c r="G251" s="207" t="s">
        <v>189</v>
      </c>
      <c r="H251" s="208">
        <v>978.7</v>
      </c>
      <c r="I251" s="209"/>
      <c r="J251" s="210">
        <f>ROUND(I251*H251,1)</f>
        <v>0</v>
      </c>
      <c r="K251" s="206" t="s">
        <v>173</v>
      </c>
      <c r="L251" s="62"/>
      <c r="M251" s="211" t="s">
        <v>21</v>
      </c>
      <c r="N251" s="212" t="s">
        <v>46</v>
      </c>
      <c r="O251" s="43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AR251" s="25" t="s">
        <v>174</v>
      </c>
      <c r="AT251" s="25" t="s">
        <v>169</v>
      </c>
      <c r="AU251" s="25" t="s">
        <v>83</v>
      </c>
      <c r="AY251" s="25" t="s">
        <v>167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25" t="s">
        <v>28</v>
      </c>
      <c r="BK251" s="215">
        <f>ROUND(I251*H251,1)</f>
        <v>0</v>
      </c>
      <c r="BL251" s="25" t="s">
        <v>174</v>
      </c>
      <c r="BM251" s="25" t="s">
        <v>378</v>
      </c>
    </row>
    <row r="252" spans="2:65" s="13" customFormat="1">
      <c r="B252" s="227"/>
      <c r="C252" s="228"/>
      <c r="D252" s="218" t="s">
        <v>175</v>
      </c>
      <c r="E252" s="229" t="s">
        <v>21</v>
      </c>
      <c r="F252" s="230" t="s">
        <v>381</v>
      </c>
      <c r="G252" s="228"/>
      <c r="H252" s="231">
        <v>580.70000000000005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AT252" s="237" t="s">
        <v>175</v>
      </c>
      <c r="AU252" s="237" t="s">
        <v>83</v>
      </c>
      <c r="AV252" s="13" t="s">
        <v>83</v>
      </c>
      <c r="AW252" s="13" t="s">
        <v>37</v>
      </c>
      <c r="AX252" s="13" t="s">
        <v>75</v>
      </c>
      <c r="AY252" s="237" t="s">
        <v>167</v>
      </c>
    </row>
    <row r="253" spans="2:65" s="13" customFormat="1">
      <c r="B253" s="227"/>
      <c r="C253" s="228"/>
      <c r="D253" s="218" t="s">
        <v>175</v>
      </c>
      <c r="E253" s="229" t="s">
        <v>21</v>
      </c>
      <c r="F253" s="230" t="s">
        <v>382</v>
      </c>
      <c r="G253" s="228"/>
      <c r="H253" s="231">
        <v>70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175</v>
      </c>
      <c r="AU253" s="237" t="s">
        <v>83</v>
      </c>
      <c r="AV253" s="13" t="s">
        <v>83</v>
      </c>
      <c r="AW253" s="13" t="s">
        <v>37</v>
      </c>
      <c r="AX253" s="13" t="s">
        <v>75</v>
      </c>
      <c r="AY253" s="237" t="s">
        <v>167</v>
      </c>
    </row>
    <row r="254" spans="2:65" s="13" customFormat="1">
      <c r="B254" s="227"/>
      <c r="C254" s="228"/>
      <c r="D254" s="218" t="s">
        <v>175</v>
      </c>
      <c r="E254" s="229" t="s">
        <v>21</v>
      </c>
      <c r="F254" s="230" t="s">
        <v>383</v>
      </c>
      <c r="G254" s="228"/>
      <c r="H254" s="231">
        <v>328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AT254" s="237" t="s">
        <v>175</v>
      </c>
      <c r="AU254" s="237" t="s">
        <v>83</v>
      </c>
      <c r="AV254" s="13" t="s">
        <v>83</v>
      </c>
      <c r="AW254" s="13" t="s">
        <v>37</v>
      </c>
      <c r="AX254" s="13" t="s">
        <v>75</v>
      </c>
      <c r="AY254" s="237" t="s">
        <v>167</v>
      </c>
    </row>
    <row r="255" spans="2:65" s="14" customFormat="1">
      <c r="B255" s="238"/>
      <c r="C255" s="239"/>
      <c r="D255" s="218" t="s">
        <v>175</v>
      </c>
      <c r="E255" s="240" t="s">
        <v>21</v>
      </c>
      <c r="F255" s="241" t="s">
        <v>183</v>
      </c>
      <c r="G255" s="239"/>
      <c r="H255" s="242">
        <v>978.7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AT255" s="248" t="s">
        <v>175</v>
      </c>
      <c r="AU255" s="248" t="s">
        <v>83</v>
      </c>
      <c r="AV255" s="14" t="s">
        <v>174</v>
      </c>
      <c r="AW255" s="14" t="s">
        <v>6</v>
      </c>
      <c r="AX255" s="14" t="s">
        <v>28</v>
      </c>
      <c r="AY255" s="248" t="s">
        <v>167</v>
      </c>
    </row>
    <row r="256" spans="2:65" s="1" customFormat="1" ht="16.5" customHeight="1">
      <c r="B256" s="42"/>
      <c r="C256" s="204" t="s">
        <v>384</v>
      </c>
      <c r="D256" s="204" t="s">
        <v>169</v>
      </c>
      <c r="E256" s="205" t="s">
        <v>385</v>
      </c>
      <c r="F256" s="206" t="s">
        <v>386</v>
      </c>
      <c r="G256" s="207" t="s">
        <v>189</v>
      </c>
      <c r="H256" s="208">
        <v>15730.5</v>
      </c>
      <c r="I256" s="209"/>
      <c r="J256" s="210">
        <f>ROUND(I256*H256,1)</f>
        <v>0</v>
      </c>
      <c r="K256" s="206" t="s">
        <v>173</v>
      </c>
      <c r="L256" s="62"/>
      <c r="M256" s="211" t="s">
        <v>21</v>
      </c>
      <c r="N256" s="212" t="s">
        <v>46</v>
      </c>
      <c r="O256" s="43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AR256" s="25" t="s">
        <v>174</v>
      </c>
      <c r="AT256" s="25" t="s">
        <v>169</v>
      </c>
      <c r="AU256" s="25" t="s">
        <v>83</v>
      </c>
      <c r="AY256" s="25" t="s">
        <v>167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25" t="s">
        <v>28</v>
      </c>
      <c r="BK256" s="215">
        <f>ROUND(I256*H256,1)</f>
        <v>0</v>
      </c>
      <c r="BL256" s="25" t="s">
        <v>174</v>
      </c>
      <c r="BM256" s="25" t="s">
        <v>384</v>
      </c>
    </row>
    <row r="257" spans="2:65" s="13" customFormat="1">
      <c r="B257" s="227"/>
      <c r="C257" s="228"/>
      <c r="D257" s="218" t="s">
        <v>175</v>
      </c>
      <c r="E257" s="229" t="s">
        <v>21</v>
      </c>
      <c r="F257" s="230" t="s">
        <v>387</v>
      </c>
      <c r="G257" s="228"/>
      <c r="H257" s="231">
        <v>8710.5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175</v>
      </c>
      <c r="AU257" s="237" t="s">
        <v>83</v>
      </c>
      <c r="AV257" s="13" t="s">
        <v>83</v>
      </c>
      <c r="AW257" s="13" t="s">
        <v>37</v>
      </c>
      <c r="AX257" s="13" t="s">
        <v>75</v>
      </c>
      <c r="AY257" s="237" t="s">
        <v>167</v>
      </c>
    </row>
    <row r="258" spans="2:65" s="13" customFormat="1">
      <c r="B258" s="227"/>
      <c r="C258" s="228"/>
      <c r="D258" s="218" t="s">
        <v>175</v>
      </c>
      <c r="E258" s="229" t="s">
        <v>21</v>
      </c>
      <c r="F258" s="230" t="s">
        <v>388</v>
      </c>
      <c r="G258" s="228"/>
      <c r="H258" s="231">
        <v>2100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AT258" s="237" t="s">
        <v>175</v>
      </c>
      <c r="AU258" s="237" t="s">
        <v>83</v>
      </c>
      <c r="AV258" s="13" t="s">
        <v>83</v>
      </c>
      <c r="AW258" s="13" t="s">
        <v>37</v>
      </c>
      <c r="AX258" s="13" t="s">
        <v>75</v>
      </c>
      <c r="AY258" s="237" t="s">
        <v>167</v>
      </c>
    </row>
    <row r="259" spans="2:65" s="13" customFormat="1">
      <c r="B259" s="227"/>
      <c r="C259" s="228"/>
      <c r="D259" s="218" t="s">
        <v>175</v>
      </c>
      <c r="E259" s="229" t="s">
        <v>21</v>
      </c>
      <c r="F259" s="230" t="s">
        <v>389</v>
      </c>
      <c r="G259" s="228"/>
      <c r="H259" s="231">
        <v>4920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AT259" s="237" t="s">
        <v>175</v>
      </c>
      <c r="AU259" s="237" t="s">
        <v>83</v>
      </c>
      <c r="AV259" s="13" t="s">
        <v>83</v>
      </c>
      <c r="AW259" s="13" t="s">
        <v>37</v>
      </c>
      <c r="AX259" s="13" t="s">
        <v>75</v>
      </c>
      <c r="AY259" s="237" t="s">
        <v>167</v>
      </c>
    </row>
    <row r="260" spans="2:65" s="14" customFormat="1">
      <c r="B260" s="238"/>
      <c r="C260" s="239"/>
      <c r="D260" s="218" t="s">
        <v>175</v>
      </c>
      <c r="E260" s="240" t="s">
        <v>21</v>
      </c>
      <c r="F260" s="241" t="s">
        <v>183</v>
      </c>
      <c r="G260" s="239"/>
      <c r="H260" s="242">
        <v>15730.5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AT260" s="248" t="s">
        <v>175</v>
      </c>
      <c r="AU260" s="248" t="s">
        <v>83</v>
      </c>
      <c r="AV260" s="14" t="s">
        <v>174</v>
      </c>
      <c r="AW260" s="14" t="s">
        <v>6</v>
      </c>
      <c r="AX260" s="14" t="s">
        <v>28</v>
      </c>
      <c r="AY260" s="248" t="s">
        <v>167</v>
      </c>
    </row>
    <row r="261" spans="2:65" s="1" customFormat="1" ht="16.5" customHeight="1">
      <c r="B261" s="42"/>
      <c r="C261" s="204" t="s">
        <v>390</v>
      </c>
      <c r="D261" s="204" t="s">
        <v>169</v>
      </c>
      <c r="E261" s="205" t="s">
        <v>391</v>
      </c>
      <c r="F261" s="206" t="s">
        <v>392</v>
      </c>
      <c r="G261" s="207" t="s">
        <v>189</v>
      </c>
      <c r="H261" s="208">
        <v>978.7</v>
      </c>
      <c r="I261" s="209"/>
      <c r="J261" s="210">
        <f>ROUND(I261*H261,1)</f>
        <v>0</v>
      </c>
      <c r="K261" s="206" t="s">
        <v>173</v>
      </c>
      <c r="L261" s="62"/>
      <c r="M261" s="211" t="s">
        <v>21</v>
      </c>
      <c r="N261" s="212" t="s">
        <v>46</v>
      </c>
      <c r="O261" s="43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AR261" s="25" t="s">
        <v>174</v>
      </c>
      <c r="AT261" s="25" t="s">
        <v>169</v>
      </c>
      <c r="AU261" s="25" t="s">
        <v>83</v>
      </c>
      <c r="AY261" s="25" t="s">
        <v>167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25" t="s">
        <v>28</v>
      </c>
      <c r="BK261" s="215">
        <f>ROUND(I261*H261,1)</f>
        <v>0</v>
      </c>
      <c r="BL261" s="25" t="s">
        <v>174</v>
      </c>
      <c r="BM261" s="25" t="s">
        <v>390</v>
      </c>
    </row>
    <row r="262" spans="2:65" s="1" customFormat="1" ht="16.5" customHeight="1">
      <c r="B262" s="42"/>
      <c r="C262" s="204" t="s">
        <v>393</v>
      </c>
      <c r="D262" s="204" t="s">
        <v>169</v>
      </c>
      <c r="E262" s="205" t="s">
        <v>394</v>
      </c>
      <c r="F262" s="206" t="s">
        <v>395</v>
      </c>
      <c r="G262" s="207" t="s">
        <v>222</v>
      </c>
      <c r="H262" s="208">
        <v>20</v>
      </c>
      <c r="I262" s="209"/>
      <c r="J262" s="210">
        <f>ROUND(I262*H262,1)</f>
        <v>0</v>
      </c>
      <c r="K262" s="206" t="s">
        <v>173</v>
      </c>
      <c r="L262" s="62"/>
      <c r="M262" s="211" t="s">
        <v>21</v>
      </c>
      <c r="N262" s="212" t="s">
        <v>46</v>
      </c>
      <c r="O262" s="43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AR262" s="25" t="s">
        <v>174</v>
      </c>
      <c r="AT262" s="25" t="s">
        <v>169</v>
      </c>
      <c r="AU262" s="25" t="s">
        <v>83</v>
      </c>
      <c r="AY262" s="25" t="s">
        <v>167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25" t="s">
        <v>28</v>
      </c>
      <c r="BK262" s="215">
        <f>ROUND(I262*H262,1)</f>
        <v>0</v>
      </c>
      <c r="BL262" s="25" t="s">
        <v>174</v>
      </c>
      <c r="BM262" s="25" t="s">
        <v>396</v>
      </c>
    </row>
    <row r="263" spans="2:65" s="1" customFormat="1" ht="16.5" customHeight="1">
      <c r="B263" s="42"/>
      <c r="C263" s="204" t="s">
        <v>397</v>
      </c>
      <c r="D263" s="204" t="s">
        <v>169</v>
      </c>
      <c r="E263" s="205" t="s">
        <v>398</v>
      </c>
      <c r="F263" s="206" t="s">
        <v>399</v>
      </c>
      <c r="G263" s="207" t="s">
        <v>222</v>
      </c>
      <c r="H263" s="208">
        <v>30</v>
      </c>
      <c r="I263" s="209"/>
      <c r="J263" s="210">
        <f>ROUND(I263*H263,1)</f>
        <v>0</v>
      </c>
      <c r="K263" s="206" t="s">
        <v>173</v>
      </c>
      <c r="L263" s="62"/>
      <c r="M263" s="211" t="s">
        <v>21</v>
      </c>
      <c r="N263" s="212" t="s">
        <v>46</v>
      </c>
      <c r="O263" s="43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AR263" s="25" t="s">
        <v>174</v>
      </c>
      <c r="AT263" s="25" t="s">
        <v>169</v>
      </c>
      <c r="AU263" s="25" t="s">
        <v>83</v>
      </c>
      <c r="AY263" s="25" t="s">
        <v>167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25" t="s">
        <v>28</v>
      </c>
      <c r="BK263" s="215">
        <f>ROUND(I263*H263,1)</f>
        <v>0</v>
      </c>
      <c r="BL263" s="25" t="s">
        <v>174</v>
      </c>
      <c r="BM263" s="25" t="s">
        <v>400</v>
      </c>
    </row>
    <row r="264" spans="2:65" s="11" customFormat="1" ht="29.85" customHeight="1">
      <c r="B264" s="188"/>
      <c r="C264" s="189"/>
      <c r="D264" s="190" t="s">
        <v>74</v>
      </c>
      <c r="E264" s="202" t="s">
        <v>401</v>
      </c>
      <c r="F264" s="202" t="s">
        <v>402</v>
      </c>
      <c r="G264" s="189"/>
      <c r="H264" s="189"/>
      <c r="I264" s="192"/>
      <c r="J264" s="203">
        <f>BK264</f>
        <v>0</v>
      </c>
      <c r="K264" s="189"/>
      <c r="L264" s="194"/>
      <c r="M264" s="195"/>
      <c r="N264" s="196"/>
      <c r="O264" s="196"/>
      <c r="P264" s="197">
        <f>SUM(P265:P340)</f>
        <v>0</v>
      </c>
      <c r="Q264" s="196"/>
      <c r="R264" s="197">
        <f>SUM(R265:R340)</f>
        <v>6.5320502000000005</v>
      </c>
      <c r="S264" s="196"/>
      <c r="T264" s="198">
        <f>SUM(T265:T340)</f>
        <v>65.594742999999994</v>
      </c>
      <c r="AR264" s="199" t="s">
        <v>28</v>
      </c>
      <c r="AT264" s="200" t="s">
        <v>74</v>
      </c>
      <c r="AU264" s="200" t="s">
        <v>28</v>
      </c>
      <c r="AY264" s="199" t="s">
        <v>167</v>
      </c>
      <c r="BK264" s="201">
        <f>SUM(BK265:BK340)</f>
        <v>0</v>
      </c>
    </row>
    <row r="265" spans="2:65" s="1" customFormat="1" ht="16.5" customHeight="1">
      <c r="B265" s="42"/>
      <c r="C265" s="204" t="s">
        <v>403</v>
      </c>
      <c r="D265" s="204" t="s">
        <v>169</v>
      </c>
      <c r="E265" s="205" t="s">
        <v>404</v>
      </c>
      <c r="F265" s="206" t="s">
        <v>405</v>
      </c>
      <c r="G265" s="207" t="s">
        <v>189</v>
      </c>
      <c r="H265" s="208">
        <v>1846.7</v>
      </c>
      <c r="I265" s="209"/>
      <c r="J265" s="210">
        <f>ROUND(I265*H265,1)</f>
        <v>0</v>
      </c>
      <c r="K265" s="206" t="s">
        <v>173</v>
      </c>
      <c r="L265" s="62"/>
      <c r="M265" s="211" t="s">
        <v>21</v>
      </c>
      <c r="N265" s="212" t="s">
        <v>46</v>
      </c>
      <c r="O265" s="43"/>
      <c r="P265" s="213">
        <f>O265*H265</f>
        <v>0</v>
      </c>
      <c r="Q265" s="213">
        <v>4.0000000000000003E-5</v>
      </c>
      <c r="R265" s="213">
        <f>Q265*H265</f>
        <v>7.3868000000000003E-2</v>
      </c>
      <c r="S265" s="213">
        <v>0</v>
      </c>
      <c r="T265" s="214">
        <f>S265*H265</f>
        <v>0</v>
      </c>
      <c r="AR265" s="25" t="s">
        <v>174</v>
      </c>
      <c r="AT265" s="25" t="s">
        <v>169</v>
      </c>
      <c r="AU265" s="25" t="s">
        <v>83</v>
      </c>
      <c r="AY265" s="25" t="s">
        <v>167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25" t="s">
        <v>28</v>
      </c>
      <c r="BK265" s="215">
        <f>ROUND(I265*H265,1)</f>
        <v>0</v>
      </c>
      <c r="BL265" s="25" t="s">
        <v>174</v>
      </c>
      <c r="BM265" s="25" t="s">
        <v>406</v>
      </c>
    </row>
    <row r="266" spans="2:65" s="13" customFormat="1">
      <c r="B266" s="227"/>
      <c r="C266" s="228"/>
      <c r="D266" s="218" t="s">
        <v>175</v>
      </c>
      <c r="E266" s="229" t="s">
        <v>21</v>
      </c>
      <c r="F266" s="230" t="s">
        <v>407</v>
      </c>
      <c r="G266" s="228"/>
      <c r="H266" s="231">
        <v>1045.5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AT266" s="237" t="s">
        <v>175</v>
      </c>
      <c r="AU266" s="237" t="s">
        <v>83</v>
      </c>
      <c r="AV266" s="13" t="s">
        <v>83</v>
      </c>
      <c r="AW266" s="13" t="s">
        <v>37</v>
      </c>
      <c r="AX266" s="13" t="s">
        <v>75</v>
      </c>
      <c r="AY266" s="237" t="s">
        <v>167</v>
      </c>
    </row>
    <row r="267" spans="2:65" s="13" customFormat="1">
      <c r="B267" s="227"/>
      <c r="C267" s="228"/>
      <c r="D267" s="218" t="s">
        <v>175</v>
      </c>
      <c r="E267" s="229" t="s">
        <v>21</v>
      </c>
      <c r="F267" s="230" t="s">
        <v>408</v>
      </c>
      <c r="G267" s="228"/>
      <c r="H267" s="231">
        <v>220.5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AT267" s="237" t="s">
        <v>175</v>
      </c>
      <c r="AU267" s="237" t="s">
        <v>83</v>
      </c>
      <c r="AV267" s="13" t="s">
        <v>83</v>
      </c>
      <c r="AW267" s="13" t="s">
        <v>37</v>
      </c>
      <c r="AX267" s="13" t="s">
        <v>75</v>
      </c>
      <c r="AY267" s="237" t="s">
        <v>167</v>
      </c>
    </row>
    <row r="268" spans="2:65" s="13" customFormat="1">
      <c r="B268" s="227"/>
      <c r="C268" s="228"/>
      <c r="D268" s="218" t="s">
        <v>175</v>
      </c>
      <c r="E268" s="229" t="s">
        <v>21</v>
      </c>
      <c r="F268" s="230" t="s">
        <v>409</v>
      </c>
      <c r="G268" s="228"/>
      <c r="H268" s="231">
        <v>580.70000000000005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AT268" s="237" t="s">
        <v>175</v>
      </c>
      <c r="AU268" s="237" t="s">
        <v>83</v>
      </c>
      <c r="AV268" s="13" t="s">
        <v>83</v>
      </c>
      <c r="AW268" s="13" t="s">
        <v>37</v>
      </c>
      <c r="AX268" s="13" t="s">
        <v>75</v>
      </c>
      <c r="AY268" s="237" t="s">
        <v>167</v>
      </c>
    </row>
    <row r="269" spans="2:65" s="14" customFormat="1">
      <c r="B269" s="238"/>
      <c r="C269" s="239"/>
      <c r="D269" s="218" t="s">
        <v>175</v>
      </c>
      <c r="E269" s="240" t="s">
        <v>21</v>
      </c>
      <c r="F269" s="241" t="s">
        <v>183</v>
      </c>
      <c r="G269" s="239"/>
      <c r="H269" s="242">
        <v>1846.7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AT269" s="248" t="s">
        <v>175</v>
      </c>
      <c r="AU269" s="248" t="s">
        <v>83</v>
      </c>
      <c r="AV269" s="14" t="s">
        <v>174</v>
      </c>
      <c r="AW269" s="14" t="s">
        <v>37</v>
      </c>
      <c r="AX269" s="14" t="s">
        <v>28</v>
      </c>
      <c r="AY269" s="248" t="s">
        <v>167</v>
      </c>
    </row>
    <row r="270" spans="2:65" s="1" customFormat="1" ht="16.5" customHeight="1">
      <c r="B270" s="42"/>
      <c r="C270" s="204" t="s">
        <v>406</v>
      </c>
      <c r="D270" s="204" t="s">
        <v>169</v>
      </c>
      <c r="E270" s="205" t="s">
        <v>410</v>
      </c>
      <c r="F270" s="206" t="s">
        <v>411</v>
      </c>
      <c r="G270" s="207" t="s">
        <v>172</v>
      </c>
      <c r="H270" s="208">
        <v>12.05</v>
      </c>
      <c r="I270" s="209"/>
      <c r="J270" s="210">
        <f>ROUND(I270*H270,1)</f>
        <v>0</v>
      </c>
      <c r="K270" s="206" t="s">
        <v>173</v>
      </c>
      <c r="L270" s="62"/>
      <c r="M270" s="211" t="s">
        <v>21</v>
      </c>
      <c r="N270" s="212" t="s">
        <v>46</v>
      </c>
      <c r="O270" s="43"/>
      <c r="P270" s="213">
        <f>O270*H270</f>
        <v>0</v>
      </c>
      <c r="Q270" s="213">
        <v>0</v>
      </c>
      <c r="R270" s="213">
        <f>Q270*H270</f>
        <v>0</v>
      </c>
      <c r="S270" s="213">
        <v>1.5940000000000001</v>
      </c>
      <c r="T270" s="214">
        <f>S270*H270</f>
        <v>19.207700000000003</v>
      </c>
      <c r="AR270" s="25" t="s">
        <v>174</v>
      </c>
      <c r="AT270" s="25" t="s">
        <v>169</v>
      </c>
      <c r="AU270" s="25" t="s">
        <v>83</v>
      </c>
      <c r="AY270" s="25" t="s">
        <v>167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25" t="s">
        <v>28</v>
      </c>
      <c r="BK270" s="215">
        <f>ROUND(I270*H270,1)</f>
        <v>0</v>
      </c>
      <c r="BL270" s="25" t="s">
        <v>174</v>
      </c>
      <c r="BM270" s="25" t="s">
        <v>412</v>
      </c>
    </row>
    <row r="271" spans="2:65" s="13" customFormat="1">
      <c r="B271" s="227"/>
      <c r="C271" s="228"/>
      <c r="D271" s="218" t="s">
        <v>175</v>
      </c>
      <c r="E271" s="229" t="s">
        <v>21</v>
      </c>
      <c r="F271" s="230" t="s">
        <v>413</v>
      </c>
      <c r="G271" s="228"/>
      <c r="H271" s="231">
        <v>3.5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AT271" s="237" t="s">
        <v>175</v>
      </c>
      <c r="AU271" s="237" t="s">
        <v>83</v>
      </c>
      <c r="AV271" s="13" t="s">
        <v>83</v>
      </c>
      <c r="AW271" s="13" t="s">
        <v>37</v>
      </c>
      <c r="AX271" s="13" t="s">
        <v>75</v>
      </c>
      <c r="AY271" s="237" t="s">
        <v>167</v>
      </c>
    </row>
    <row r="272" spans="2:65" s="13" customFormat="1">
      <c r="B272" s="227"/>
      <c r="C272" s="228"/>
      <c r="D272" s="218" t="s">
        <v>175</v>
      </c>
      <c r="E272" s="229" t="s">
        <v>21</v>
      </c>
      <c r="F272" s="230" t="s">
        <v>414</v>
      </c>
      <c r="G272" s="228"/>
      <c r="H272" s="231">
        <v>1.75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AT272" s="237" t="s">
        <v>175</v>
      </c>
      <c r="AU272" s="237" t="s">
        <v>83</v>
      </c>
      <c r="AV272" s="13" t="s">
        <v>83</v>
      </c>
      <c r="AW272" s="13" t="s">
        <v>37</v>
      </c>
      <c r="AX272" s="13" t="s">
        <v>75</v>
      </c>
      <c r="AY272" s="237" t="s">
        <v>167</v>
      </c>
    </row>
    <row r="273" spans="2:65" s="13" customFormat="1">
      <c r="B273" s="227"/>
      <c r="C273" s="228"/>
      <c r="D273" s="218" t="s">
        <v>175</v>
      </c>
      <c r="E273" s="229" t="s">
        <v>21</v>
      </c>
      <c r="F273" s="230" t="s">
        <v>415</v>
      </c>
      <c r="G273" s="228"/>
      <c r="H273" s="231">
        <v>6.8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AT273" s="237" t="s">
        <v>175</v>
      </c>
      <c r="AU273" s="237" t="s">
        <v>83</v>
      </c>
      <c r="AV273" s="13" t="s">
        <v>83</v>
      </c>
      <c r="AW273" s="13" t="s">
        <v>37</v>
      </c>
      <c r="AX273" s="13" t="s">
        <v>75</v>
      </c>
      <c r="AY273" s="237" t="s">
        <v>167</v>
      </c>
    </row>
    <row r="274" spans="2:65" s="14" customFormat="1">
      <c r="B274" s="238"/>
      <c r="C274" s="239"/>
      <c r="D274" s="218" t="s">
        <v>175</v>
      </c>
      <c r="E274" s="240" t="s">
        <v>21</v>
      </c>
      <c r="F274" s="241" t="s">
        <v>183</v>
      </c>
      <c r="G274" s="239"/>
      <c r="H274" s="242">
        <v>12.05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AT274" s="248" t="s">
        <v>175</v>
      </c>
      <c r="AU274" s="248" t="s">
        <v>83</v>
      </c>
      <c r="AV274" s="14" t="s">
        <v>174</v>
      </c>
      <c r="AW274" s="14" t="s">
        <v>6</v>
      </c>
      <c r="AX274" s="14" t="s">
        <v>28</v>
      </c>
      <c r="AY274" s="248" t="s">
        <v>167</v>
      </c>
    </row>
    <row r="275" spans="2:65" s="1" customFormat="1" ht="16.5" customHeight="1">
      <c r="B275" s="42"/>
      <c r="C275" s="204" t="s">
        <v>412</v>
      </c>
      <c r="D275" s="204" t="s">
        <v>169</v>
      </c>
      <c r="E275" s="205" t="s">
        <v>416</v>
      </c>
      <c r="F275" s="206" t="s">
        <v>417</v>
      </c>
      <c r="G275" s="207" t="s">
        <v>172</v>
      </c>
      <c r="H275" s="208">
        <v>8.5860000000000003</v>
      </c>
      <c r="I275" s="209"/>
      <c r="J275" s="210">
        <f>ROUND(I275*H275,1)</f>
        <v>0</v>
      </c>
      <c r="K275" s="206" t="s">
        <v>173</v>
      </c>
      <c r="L275" s="62"/>
      <c r="M275" s="211" t="s">
        <v>21</v>
      </c>
      <c r="N275" s="212" t="s">
        <v>46</v>
      </c>
      <c r="O275" s="43"/>
      <c r="P275" s="213">
        <f>O275*H275</f>
        <v>0</v>
      </c>
      <c r="Q275" s="213">
        <v>0</v>
      </c>
      <c r="R275" s="213">
        <f>Q275*H275</f>
        <v>0</v>
      </c>
      <c r="S275" s="213">
        <v>2.4</v>
      </c>
      <c r="T275" s="214">
        <f>S275*H275</f>
        <v>20.606400000000001</v>
      </c>
      <c r="AR275" s="25" t="s">
        <v>174</v>
      </c>
      <c r="AT275" s="25" t="s">
        <v>169</v>
      </c>
      <c r="AU275" s="25" t="s">
        <v>83</v>
      </c>
      <c r="AY275" s="25" t="s">
        <v>167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25" t="s">
        <v>28</v>
      </c>
      <c r="BK275" s="215">
        <f>ROUND(I275*H275,1)</f>
        <v>0</v>
      </c>
      <c r="BL275" s="25" t="s">
        <v>174</v>
      </c>
      <c r="BM275" s="25" t="s">
        <v>418</v>
      </c>
    </row>
    <row r="276" spans="2:65" s="13" customFormat="1">
      <c r="B276" s="227"/>
      <c r="C276" s="228"/>
      <c r="D276" s="218" t="s">
        <v>175</v>
      </c>
      <c r="E276" s="229" t="s">
        <v>21</v>
      </c>
      <c r="F276" s="230" t="s">
        <v>419</v>
      </c>
      <c r="G276" s="228"/>
      <c r="H276" s="231">
        <v>8.5860000000000003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AT276" s="237" t="s">
        <v>175</v>
      </c>
      <c r="AU276" s="237" t="s">
        <v>83</v>
      </c>
      <c r="AV276" s="13" t="s">
        <v>83</v>
      </c>
      <c r="AW276" s="13" t="s">
        <v>37</v>
      </c>
      <c r="AX276" s="13" t="s">
        <v>75</v>
      </c>
      <c r="AY276" s="237" t="s">
        <v>167</v>
      </c>
    </row>
    <row r="277" spans="2:65" s="14" customFormat="1">
      <c r="B277" s="238"/>
      <c r="C277" s="239"/>
      <c r="D277" s="218" t="s">
        <v>175</v>
      </c>
      <c r="E277" s="240" t="s">
        <v>21</v>
      </c>
      <c r="F277" s="241" t="s">
        <v>183</v>
      </c>
      <c r="G277" s="239"/>
      <c r="H277" s="242">
        <v>8.5860000000000003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AT277" s="248" t="s">
        <v>175</v>
      </c>
      <c r="AU277" s="248" t="s">
        <v>83</v>
      </c>
      <c r="AV277" s="14" t="s">
        <v>174</v>
      </c>
      <c r="AW277" s="14" t="s">
        <v>6</v>
      </c>
      <c r="AX277" s="14" t="s">
        <v>28</v>
      </c>
      <c r="AY277" s="248" t="s">
        <v>167</v>
      </c>
    </row>
    <row r="278" spans="2:65" s="1" customFormat="1" ht="16.5" customHeight="1">
      <c r="B278" s="42"/>
      <c r="C278" s="204" t="s">
        <v>418</v>
      </c>
      <c r="D278" s="204" t="s">
        <v>169</v>
      </c>
      <c r="E278" s="205" t="s">
        <v>420</v>
      </c>
      <c r="F278" s="206" t="s">
        <v>421</v>
      </c>
      <c r="G278" s="207" t="s">
        <v>189</v>
      </c>
      <c r="H278" s="208">
        <v>34.271999999999998</v>
      </c>
      <c r="I278" s="209"/>
      <c r="J278" s="210">
        <f>ROUND(I278*H278,1)</f>
        <v>0</v>
      </c>
      <c r="K278" s="206" t="s">
        <v>173</v>
      </c>
      <c r="L278" s="62"/>
      <c r="M278" s="211" t="s">
        <v>21</v>
      </c>
      <c r="N278" s="212" t="s">
        <v>46</v>
      </c>
      <c r="O278" s="43"/>
      <c r="P278" s="213">
        <f>O278*H278</f>
        <v>0</v>
      </c>
      <c r="Q278" s="213">
        <v>0</v>
      </c>
      <c r="R278" s="213">
        <f>Q278*H278</f>
        <v>0</v>
      </c>
      <c r="S278" s="213">
        <v>0.122</v>
      </c>
      <c r="T278" s="214">
        <f>S278*H278</f>
        <v>4.181184</v>
      </c>
      <c r="AR278" s="25" t="s">
        <v>174</v>
      </c>
      <c r="AT278" s="25" t="s">
        <v>169</v>
      </c>
      <c r="AU278" s="25" t="s">
        <v>83</v>
      </c>
      <c r="AY278" s="25" t="s">
        <v>167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25" t="s">
        <v>28</v>
      </c>
      <c r="BK278" s="215">
        <f>ROUND(I278*H278,1)</f>
        <v>0</v>
      </c>
      <c r="BL278" s="25" t="s">
        <v>174</v>
      </c>
      <c r="BM278" s="25" t="s">
        <v>422</v>
      </c>
    </row>
    <row r="279" spans="2:65" s="13" customFormat="1">
      <c r="B279" s="227"/>
      <c r="C279" s="228"/>
      <c r="D279" s="218" t="s">
        <v>175</v>
      </c>
      <c r="E279" s="229" t="s">
        <v>21</v>
      </c>
      <c r="F279" s="230" t="s">
        <v>423</v>
      </c>
      <c r="G279" s="228"/>
      <c r="H279" s="231">
        <v>34.271999999999998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AT279" s="237" t="s">
        <v>175</v>
      </c>
      <c r="AU279" s="237" t="s">
        <v>83</v>
      </c>
      <c r="AV279" s="13" t="s">
        <v>83</v>
      </c>
      <c r="AW279" s="13" t="s">
        <v>37</v>
      </c>
      <c r="AX279" s="13" t="s">
        <v>28</v>
      </c>
      <c r="AY279" s="237" t="s">
        <v>167</v>
      </c>
    </row>
    <row r="280" spans="2:65" s="1" customFormat="1" ht="25.5" customHeight="1">
      <c r="B280" s="42"/>
      <c r="C280" s="204" t="s">
        <v>422</v>
      </c>
      <c r="D280" s="204" t="s">
        <v>169</v>
      </c>
      <c r="E280" s="205" t="s">
        <v>424</v>
      </c>
      <c r="F280" s="206" t="s">
        <v>425</v>
      </c>
      <c r="G280" s="207" t="s">
        <v>172</v>
      </c>
      <c r="H280" s="208">
        <v>0.85699999999999998</v>
      </c>
      <c r="I280" s="209"/>
      <c r="J280" s="210">
        <f>ROUND(I280*H280,1)</f>
        <v>0</v>
      </c>
      <c r="K280" s="206" t="s">
        <v>173</v>
      </c>
      <c r="L280" s="62"/>
      <c r="M280" s="211" t="s">
        <v>21</v>
      </c>
      <c r="N280" s="212" t="s">
        <v>46</v>
      </c>
      <c r="O280" s="43"/>
      <c r="P280" s="213">
        <f>O280*H280</f>
        <v>0</v>
      </c>
      <c r="Q280" s="213">
        <v>0</v>
      </c>
      <c r="R280" s="213">
        <f>Q280*H280</f>
        <v>0</v>
      </c>
      <c r="S280" s="213">
        <v>1.6</v>
      </c>
      <c r="T280" s="214">
        <f>S280*H280</f>
        <v>1.3712</v>
      </c>
      <c r="AR280" s="25" t="s">
        <v>174</v>
      </c>
      <c r="AT280" s="25" t="s">
        <v>169</v>
      </c>
      <c r="AU280" s="25" t="s">
        <v>83</v>
      </c>
      <c r="AY280" s="25" t="s">
        <v>167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25" t="s">
        <v>28</v>
      </c>
      <c r="BK280" s="215">
        <f>ROUND(I280*H280,1)</f>
        <v>0</v>
      </c>
      <c r="BL280" s="25" t="s">
        <v>174</v>
      </c>
      <c r="BM280" s="25" t="s">
        <v>426</v>
      </c>
    </row>
    <row r="281" spans="2:65" s="13" customFormat="1">
      <c r="B281" s="227"/>
      <c r="C281" s="228"/>
      <c r="D281" s="218" t="s">
        <v>175</v>
      </c>
      <c r="E281" s="229" t="s">
        <v>21</v>
      </c>
      <c r="F281" s="230" t="s">
        <v>427</v>
      </c>
      <c r="G281" s="228"/>
      <c r="H281" s="231">
        <v>0.85699999999999998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AT281" s="237" t="s">
        <v>175</v>
      </c>
      <c r="AU281" s="237" t="s">
        <v>83</v>
      </c>
      <c r="AV281" s="13" t="s">
        <v>83</v>
      </c>
      <c r="AW281" s="13" t="s">
        <v>37</v>
      </c>
      <c r="AX281" s="13" t="s">
        <v>28</v>
      </c>
      <c r="AY281" s="237" t="s">
        <v>167</v>
      </c>
    </row>
    <row r="282" spans="2:65" s="1" customFormat="1" ht="25.5" customHeight="1">
      <c r="B282" s="42"/>
      <c r="C282" s="204" t="s">
        <v>426</v>
      </c>
      <c r="D282" s="204" t="s">
        <v>169</v>
      </c>
      <c r="E282" s="205" t="s">
        <v>428</v>
      </c>
      <c r="F282" s="206" t="s">
        <v>429</v>
      </c>
      <c r="G282" s="207" t="s">
        <v>172</v>
      </c>
      <c r="H282" s="208">
        <v>0.77900000000000003</v>
      </c>
      <c r="I282" s="209"/>
      <c r="J282" s="210">
        <f>ROUND(I282*H282,1)</f>
        <v>0</v>
      </c>
      <c r="K282" s="206" t="s">
        <v>173</v>
      </c>
      <c r="L282" s="62"/>
      <c r="M282" s="211" t="s">
        <v>21</v>
      </c>
      <c r="N282" s="212" t="s">
        <v>46</v>
      </c>
      <c r="O282" s="43"/>
      <c r="P282" s="213">
        <f>O282*H282</f>
        <v>0</v>
      </c>
      <c r="Q282" s="213">
        <v>0</v>
      </c>
      <c r="R282" s="213">
        <f>Q282*H282</f>
        <v>0</v>
      </c>
      <c r="S282" s="213">
        <v>2.2000000000000002</v>
      </c>
      <c r="T282" s="214">
        <f>S282*H282</f>
        <v>1.7138000000000002</v>
      </c>
      <c r="AR282" s="25" t="s">
        <v>174</v>
      </c>
      <c r="AT282" s="25" t="s">
        <v>169</v>
      </c>
      <c r="AU282" s="25" t="s">
        <v>83</v>
      </c>
      <c r="AY282" s="25" t="s">
        <v>167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25" t="s">
        <v>28</v>
      </c>
      <c r="BK282" s="215">
        <f>ROUND(I282*H282,1)</f>
        <v>0</v>
      </c>
      <c r="BL282" s="25" t="s">
        <v>174</v>
      </c>
      <c r="BM282" s="25" t="s">
        <v>430</v>
      </c>
    </row>
    <row r="283" spans="2:65" s="13" customFormat="1">
      <c r="B283" s="227"/>
      <c r="C283" s="228"/>
      <c r="D283" s="218" t="s">
        <v>175</v>
      </c>
      <c r="E283" s="229" t="s">
        <v>21</v>
      </c>
      <c r="F283" s="230" t="s">
        <v>431</v>
      </c>
      <c r="G283" s="228"/>
      <c r="H283" s="231">
        <v>0.77900000000000003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AT283" s="237" t="s">
        <v>175</v>
      </c>
      <c r="AU283" s="237" t="s">
        <v>83</v>
      </c>
      <c r="AV283" s="13" t="s">
        <v>83</v>
      </c>
      <c r="AW283" s="13" t="s">
        <v>37</v>
      </c>
      <c r="AX283" s="13" t="s">
        <v>28</v>
      </c>
      <c r="AY283" s="237" t="s">
        <v>167</v>
      </c>
    </row>
    <row r="284" spans="2:65" s="1" customFormat="1" ht="16.5" customHeight="1">
      <c r="B284" s="42"/>
      <c r="C284" s="204" t="s">
        <v>430</v>
      </c>
      <c r="D284" s="204" t="s">
        <v>169</v>
      </c>
      <c r="E284" s="205" t="s">
        <v>432</v>
      </c>
      <c r="F284" s="206" t="s">
        <v>433</v>
      </c>
      <c r="G284" s="207" t="s">
        <v>189</v>
      </c>
      <c r="H284" s="208">
        <v>4.6479999999999997</v>
      </c>
      <c r="I284" s="209"/>
      <c r="J284" s="210">
        <f>ROUND(I284*H284,1)</f>
        <v>0</v>
      </c>
      <c r="K284" s="206" t="s">
        <v>173</v>
      </c>
      <c r="L284" s="62"/>
      <c r="M284" s="211" t="s">
        <v>21</v>
      </c>
      <c r="N284" s="212" t="s">
        <v>46</v>
      </c>
      <c r="O284" s="43"/>
      <c r="P284" s="213">
        <f>O284*H284</f>
        <v>0</v>
      </c>
      <c r="Q284" s="213">
        <v>0</v>
      </c>
      <c r="R284" s="213">
        <f>Q284*H284</f>
        <v>0</v>
      </c>
      <c r="S284" s="213">
        <v>5.5E-2</v>
      </c>
      <c r="T284" s="214">
        <f>S284*H284</f>
        <v>0.25563999999999998</v>
      </c>
      <c r="AR284" s="25" t="s">
        <v>174</v>
      </c>
      <c r="AT284" s="25" t="s">
        <v>169</v>
      </c>
      <c r="AU284" s="25" t="s">
        <v>83</v>
      </c>
      <c r="AY284" s="25" t="s">
        <v>167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25" t="s">
        <v>28</v>
      </c>
      <c r="BK284" s="215">
        <f>ROUND(I284*H284,1)</f>
        <v>0</v>
      </c>
      <c r="BL284" s="25" t="s">
        <v>174</v>
      </c>
      <c r="BM284" s="25" t="s">
        <v>434</v>
      </c>
    </row>
    <row r="285" spans="2:65" s="13" customFormat="1">
      <c r="B285" s="227"/>
      <c r="C285" s="228"/>
      <c r="D285" s="218" t="s">
        <v>175</v>
      </c>
      <c r="E285" s="229" t="s">
        <v>21</v>
      </c>
      <c r="F285" s="230" t="s">
        <v>435</v>
      </c>
      <c r="G285" s="228"/>
      <c r="H285" s="231">
        <v>1.518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AT285" s="237" t="s">
        <v>175</v>
      </c>
      <c r="AU285" s="237" t="s">
        <v>83</v>
      </c>
      <c r="AV285" s="13" t="s">
        <v>83</v>
      </c>
      <c r="AW285" s="13" t="s">
        <v>37</v>
      </c>
      <c r="AX285" s="13" t="s">
        <v>75</v>
      </c>
      <c r="AY285" s="237" t="s">
        <v>167</v>
      </c>
    </row>
    <row r="286" spans="2:65" s="13" customFormat="1">
      <c r="B286" s="227"/>
      <c r="C286" s="228"/>
      <c r="D286" s="218" t="s">
        <v>175</v>
      </c>
      <c r="E286" s="229" t="s">
        <v>21</v>
      </c>
      <c r="F286" s="230" t="s">
        <v>436</v>
      </c>
      <c r="G286" s="228"/>
      <c r="H286" s="231">
        <v>2.5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AT286" s="237" t="s">
        <v>175</v>
      </c>
      <c r="AU286" s="237" t="s">
        <v>83</v>
      </c>
      <c r="AV286" s="13" t="s">
        <v>83</v>
      </c>
      <c r="AW286" s="13" t="s">
        <v>37</v>
      </c>
      <c r="AX286" s="13" t="s">
        <v>75</v>
      </c>
      <c r="AY286" s="237" t="s">
        <v>167</v>
      </c>
    </row>
    <row r="287" spans="2:65" s="13" customFormat="1">
      <c r="B287" s="227"/>
      <c r="C287" s="228"/>
      <c r="D287" s="218" t="s">
        <v>175</v>
      </c>
      <c r="E287" s="229" t="s">
        <v>21</v>
      </c>
      <c r="F287" s="230" t="s">
        <v>437</v>
      </c>
      <c r="G287" s="228"/>
      <c r="H287" s="231">
        <v>0.63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AT287" s="237" t="s">
        <v>175</v>
      </c>
      <c r="AU287" s="237" t="s">
        <v>83</v>
      </c>
      <c r="AV287" s="13" t="s">
        <v>83</v>
      </c>
      <c r="AW287" s="13" t="s">
        <v>37</v>
      </c>
      <c r="AX287" s="13" t="s">
        <v>75</v>
      </c>
      <c r="AY287" s="237" t="s">
        <v>167</v>
      </c>
    </row>
    <row r="288" spans="2:65" s="14" customFormat="1">
      <c r="B288" s="238"/>
      <c r="C288" s="239"/>
      <c r="D288" s="218" t="s">
        <v>175</v>
      </c>
      <c r="E288" s="240" t="s">
        <v>21</v>
      </c>
      <c r="F288" s="241" t="s">
        <v>183</v>
      </c>
      <c r="G288" s="239"/>
      <c r="H288" s="242">
        <v>4.6479999999999997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AT288" s="248" t="s">
        <v>175</v>
      </c>
      <c r="AU288" s="248" t="s">
        <v>83</v>
      </c>
      <c r="AV288" s="14" t="s">
        <v>174</v>
      </c>
      <c r="AW288" s="14" t="s">
        <v>6</v>
      </c>
      <c r="AX288" s="14" t="s">
        <v>28</v>
      </c>
      <c r="AY288" s="248" t="s">
        <v>167</v>
      </c>
    </row>
    <row r="289" spans="2:65" s="1" customFormat="1" ht="16.5" customHeight="1">
      <c r="B289" s="42"/>
      <c r="C289" s="204" t="s">
        <v>434</v>
      </c>
      <c r="D289" s="204" t="s">
        <v>169</v>
      </c>
      <c r="E289" s="205" t="s">
        <v>438</v>
      </c>
      <c r="F289" s="206" t="s">
        <v>439</v>
      </c>
      <c r="G289" s="207" t="s">
        <v>189</v>
      </c>
      <c r="H289" s="208">
        <v>8.1</v>
      </c>
      <c r="I289" s="209"/>
      <c r="J289" s="210">
        <f>ROUND(I289*H289,1)</f>
        <v>0</v>
      </c>
      <c r="K289" s="206" t="s">
        <v>173</v>
      </c>
      <c r="L289" s="62"/>
      <c r="M289" s="211" t="s">
        <v>21</v>
      </c>
      <c r="N289" s="212" t="s">
        <v>46</v>
      </c>
      <c r="O289" s="43"/>
      <c r="P289" s="213">
        <f>O289*H289</f>
        <v>0</v>
      </c>
      <c r="Q289" s="213">
        <v>0</v>
      </c>
      <c r="R289" s="213">
        <f>Q289*H289</f>
        <v>0</v>
      </c>
      <c r="S289" s="213">
        <v>0.27500000000000002</v>
      </c>
      <c r="T289" s="214">
        <f>S289*H289</f>
        <v>2.2275</v>
      </c>
      <c r="AR289" s="25" t="s">
        <v>174</v>
      </c>
      <c r="AT289" s="25" t="s">
        <v>169</v>
      </c>
      <c r="AU289" s="25" t="s">
        <v>83</v>
      </c>
      <c r="AY289" s="25" t="s">
        <v>167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25" t="s">
        <v>28</v>
      </c>
      <c r="BK289" s="215">
        <f>ROUND(I289*H289,1)</f>
        <v>0</v>
      </c>
      <c r="BL289" s="25" t="s">
        <v>174</v>
      </c>
      <c r="BM289" s="25" t="s">
        <v>440</v>
      </c>
    </row>
    <row r="290" spans="2:65" s="13" customFormat="1">
      <c r="B290" s="227"/>
      <c r="C290" s="228"/>
      <c r="D290" s="218" t="s">
        <v>175</v>
      </c>
      <c r="E290" s="229" t="s">
        <v>21</v>
      </c>
      <c r="F290" s="230" t="s">
        <v>441</v>
      </c>
      <c r="G290" s="228"/>
      <c r="H290" s="231">
        <v>8.1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AT290" s="237" t="s">
        <v>175</v>
      </c>
      <c r="AU290" s="237" t="s">
        <v>83</v>
      </c>
      <c r="AV290" s="13" t="s">
        <v>83</v>
      </c>
      <c r="AW290" s="13" t="s">
        <v>37</v>
      </c>
      <c r="AX290" s="13" t="s">
        <v>75</v>
      </c>
      <c r="AY290" s="237" t="s">
        <v>167</v>
      </c>
    </row>
    <row r="291" spans="2:65" s="14" customFormat="1">
      <c r="B291" s="238"/>
      <c r="C291" s="239"/>
      <c r="D291" s="218" t="s">
        <v>175</v>
      </c>
      <c r="E291" s="240" t="s">
        <v>21</v>
      </c>
      <c r="F291" s="241" t="s">
        <v>183</v>
      </c>
      <c r="G291" s="239"/>
      <c r="H291" s="242">
        <v>8.1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AT291" s="248" t="s">
        <v>175</v>
      </c>
      <c r="AU291" s="248" t="s">
        <v>83</v>
      </c>
      <c r="AV291" s="14" t="s">
        <v>174</v>
      </c>
      <c r="AW291" s="14" t="s">
        <v>6</v>
      </c>
      <c r="AX291" s="14" t="s">
        <v>28</v>
      </c>
      <c r="AY291" s="248" t="s">
        <v>167</v>
      </c>
    </row>
    <row r="292" spans="2:65" s="1" customFormat="1" ht="16.5" customHeight="1">
      <c r="B292" s="42"/>
      <c r="C292" s="204" t="s">
        <v>440</v>
      </c>
      <c r="D292" s="204" t="s">
        <v>169</v>
      </c>
      <c r="E292" s="205" t="s">
        <v>442</v>
      </c>
      <c r="F292" s="206" t="s">
        <v>443</v>
      </c>
      <c r="G292" s="207" t="s">
        <v>189</v>
      </c>
      <c r="H292" s="208">
        <v>2.0710000000000002</v>
      </c>
      <c r="I292" s="209"/>
      <c r="J292" s="210">
        <f>ROUND(I292*H292,1)</f>
        <v>0</v>
      </c>
      <c r="K292" s="206" t="s">
        <v>173</v>
      </c>
      <c r="L292" s="62"/>
      <c r="M292" s="211" t="s">
        <v>21</v>
      </c>
      <c r="N292" s="212" t="s">
        <v>46</v>
      </c>
      <c r="O292" s="43"/>
      <c r="P292" s="213">
        <f>O292*H292</f>
        <v>0</v>
      </c>
      <c r="Q292" s="213">
        <v>0</v>
      </c>
      <c r="R292" s="213">
        <f>Q292*H292</f>
        <v>0</v>
      </c>
      <c r="S292" s="213">
        <v>6.7000000000000004E-2</v>
      </c>
      <c r="T292" s="214">
        <f>S292*H292</f>
        <v>0.13875700000000002</v>
      </c>
      <c r="AR292" s="25" t="s">
        <v>174</v>
      </c>
      <c r="AT292" s="25" t="s">
        <v>169</v>
      </c>
      <c r="AU292" s="25" t="s">
        <v>83</v>
      </c>
      <c r="AY292" s="25" t="s">
        <v>167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25" t="s">
        <v>28</v>
      </c>
      <c r="BK292" s="215">
        <f>ROUND(I292*H292,1)</f>
        <v>0</v>
      </c>
      <c r="BL292" s="25" t="s">
        <v>174</v>
      </c>
      <c r="BM292" s="25" t="s">
        <v>444</v>
      </c>
    </row>
    <row r="293" spans="2:65" s="13" customFormat="1">
      <c r="B293" s="227"/>
      <c r="C293" s="228"/>
      <c r="D293" s="218" t="s">
        <v>175</v>
      </c>
      <c r="E293" s="229" t="s">
        <v>21</v>
      </c>
      <c r="F293" s="230" t="s">
        <v>445</v>
      </c>
      <c r="G293" s="228"/>
      <c r="H293" s="231">
        <v>2.0710000000000002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AT293" s="237" t="s">
        <v>175</v>
      </c>
      <c r="AU293" s="237" t="s">
        <v>83</v>
      </c>
      <c r="AV293" s="13" t="s">
        <v>83</v>
      </c>
      <c r="AW293" s="13" t="s">
        <v>37</v>
      </c>
      <c r="AX293" s="13" t="s">
        <v>28</v>
      </c>
      <c r="AY293" s="237" t="s">
        <v>167</v>
      </c>
    </row>
    <row r="294" spans="2:65" s="1" customFormat="1" ht="16.5" customHeight="1">
      <c r="B294" s="42"/>
      <c r="C294" s="204" t="s">
        <v>444</v>
      </c>
      <c r="D294" s="204" t="s">
        <v>169</v>
      </c>
      <c r="E294" s="205" t="s">
        <v>446</v>
      </c>
      <c r="F294" s="206" t="s">
        <v>447</v>
      </c>
      <c r="G294" s="207" t="s">
        <v>189</v>
      </c>
      <c r="H294" s="208">
        <v>7.5129999999999999</v>
      </c>
      <c r="I294" s="209"/>
      <c r="J294" s="210">
        <f>ROUND(I294*H294,1)</f>
        <v>0</v>
      </c>
      <c r="K294" s="206" t="s">
        <v>173</v>
      </c>
      <c r="L294" s="62"/>
      <c r="M294" s="211" t="s">
        <v>21</v>
      </c>
      <c r="N294" s="212" t="s">
        <v>46</v>
      </c>
      <c r="O294" s="43"/>
      <c r="P294" s="213">
        <f>O294*H294</f>
        <v>0</v>
      </c>
      <c r="Q294" s="213">
        <v>0</v>
      </c>
      <c r="R294" s="213">
        <f>Q294*H294</f>
        <v>0</v>
      </c>
      <c r="S294" s="213">
        <v>7.5999999999999998E-2</v>
      </c>
      <c r="T294" s="214">
        <f>S294*H294</f>
        <v>0.57098799999999994</v>
      </c>
      <c r="AR294" s="25" t="s">
        <v>174</v>
      </c>
      <c r="AT294" s="25" t="s">
        <v>169</v>
      </c>
      <c r="AU294" s="25" t="s">
        <v>83</v>
      </c>
      <c r="AY294" s="25" t="s">
        <v>167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25" t="s">
        <v>28</v>
      </c>
      <c r="BK294" s="215">
        <f>ROUND(I294*H294,1)</f>
        <v>0</v>
      </c>
      <c r="BL294" s="25" t="s">
        <v>174</v>
      </c>
      <c r="BM294" s="25" t="s">
        <v>448</v>
      </c>
    </row>
    <row r="295" spans="2:65" s="13" customFormat="1">
      <c r="B295" s="227"/>
      <c r="C295" s="228"/>
      <c r="D295" s="218" t="s">
        <v>175</v>
      </c>
      <c r="E295" s="229" t="s">
        <v>21</v>
      </c>
      <c r="F295" s="230" t="s">
        <v>449</v>
      </c>
      <c r="G295" s="228"/>
      <c r="H295" s="231">
        <v>3.94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AT295" s="237" t="s">
        <v>175</v>
      </c>
      <c r="AU295" s="237" t="s">
        <v>83</v>
      </c>
      <c r="AV295" s="13" t="s">
        <v>83</v>
      </c>
      <c r="AW295" s="13" t="s">
        <v>37</v>
      </c>
      <c r="AX295" s="13" t="s">
        <v>75</v>
      </c>
      <c r="AY295" s="237" t="s">
        <v>167</v>
      </c>
    </row>
    <row r="296" spans="2:65" s="13" customFormat="1">
      <c r="B296" s="227"/>
      <c r="C296" s="228"/>
      <c r="D296" s="218" t="s">
        <v>175</v>
      </c>
      <c r="E296" s="229" t="s">
        <v>21</v>
      </c>
      <c r="F296" s="230" t="s">
        <v>450</v>
      </c>
      <c r="G296" s="228"/>
      <c r="H296" s="231">
        <v>3.573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AT296" s="237" t="s">
        <v>175</v>
      </c>
      <c r="AU296" s="237" t="s">
        <v>83</v>
      </c>
      <c r="AV296" s="13" t="s">
        <v>83</v>
      </c>
      <c r="AW296" s="13" t="s">
        <v>37</v>
      </c>
      <c r="AX296" s="13" t="s">
        <v>75</v>
      </c>
      <c r="AY296" s="237" t="s">
        <v>167</v>
      </c>
    </row>
    <row r="297" spans="2:65" s="14" customFormat="1">
      <c r="B297" s="238"/>
      <c r="C297" s="239"/>
      <c r="D297" s="218" t="s">
        <v>175</v>
      </c>
      <c r="E297" s="240" t="s">
        <v>21</v>
      </c>
      <c r="F297" s="241" t="s">
        <v>183</v>
      </c>
      <c r="G297" s="239"/>
      <c r="H297" s="242">
        <v>7.5129999999999999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AT297" s="248" t="s">
        <v>175</v>
      </c>
      <c r="AU297" s="248" t="s">
        <v>83</v>
      </c>
      <c r="AV297" s="14" t="s">
        <v>174</v>
      </c>
      <c r="AW297" s="14" t="s">
        <v>6</v>
      </c>
      <c r="AX297" s="14" t="s">
        <v>28</v>
      </c>
      <c r="AY297" s="248" t="s">
        <v>167</v>
      </c>
    </row>
    <row r="298" spans="2:65" s="1" customFormat="1" ht="25.5" customHeight="1">
      <c r="B298" s="42"/>
      <c r="C298" s="204" t="s">
        <v>448</v>
      </c>
      <c r="D298" s="204" t="s">
        <v>169</v>
      </c>
      <c r="E298" s="205" t="s">
        <v>451</v>
      </c>
      <c r="F298" s="206" t="s">
        <v>452</v>
      </c>
      <c r="G298" s="207" t="s">
        <v>172</v>
      </c>
      <c r="H298" s="208">
        <v>0.22</v>
      </c>
      <c r="I298" s="209"/>
      <c r="J298" s="210">
        <f>ROUND(I298*H298,1)</f>
        <v>0</v>
      </c>
      <c r="K298" s="206" t="s">
        <v>173</v>
      </c>
      <c r="L298" s="62"/>
      <c r="M298" s="211" t="s">
        <v>21</v>
      </c>
      <c r="N298" s="212" t="s">
        <v>46</v>
      </c>
      <c r="O298" s="43"/>
      <c r="P298" s="213">
        <f>O298*H298</f>
        <v>0</v>
      </c>
      <c r="Q298" s="213">
        <v>0</v>
      </c>
      <c r="R298" s="213">
        <f>Q298*H298</f>
        <v>0</v>
      </c>
      <c r="S298" s="213">
        <v>1.8</v>
      </c>
      <c r="T298" s="214">
        <f>S298*H298</f>
        <v>0.39600000000000002</v>
      </c>
      <c r="AR298" s="25" t="s">
        <v>174</v>
      </c>
      <c r="AT298" s="25" t="s">
        <v>169</v>
      </c>
      <c r="AU298" s="25" t="s">
        <v>83</v>
      </c>
      <c r="AY298" s="25" t="s">
        <v>167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25" t="s">
        <v>28</v>
      </c>
      <c r="BK298" s="215">
        <f>ROUND(I298*H298,1)</f>
        <v>0</v>
      </c>
      <c r="BL298" s="25" t="s">
        <v>174</v>
      </c>
      <c r="BM298" s="25" t="s">
        <v>453</v>
      </c>
    </row>
    <row r="299" spans="2:65" s="13" customFormat="1">
      <c r="B299" s="227"/>
      <c r="C299" s="228"/>
      <c r="D299" s="218" t="s">
        <v>175</v>
      </c>
      <c r="E299" s="229" t="s">
        <v>21</v>
      </c>
      <c r="F299" s="230" t="s">
        <v>454</v>
      </c>
      <c r="G299" s="228"/>
      <c r="H299" s="231">
        <v>0.22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AT299" s="237" t="s">
        <v>175</v>
      </c>
      <c r="AU299" s="237" t="s">
        <v>83</v>
      </c>
      <c r="AV299" s="13" t="s">
        <v>83</v>
      </c>
      <c r="AW299" s="13" t="s">
        <v>37</v>
      </c>
      <c r="AX299" s="13" t="s">
        <v>75</v>
      </c>
      <c r="AY299" s="237" t="s">
        <v>167</v>
      </c>
    </row>
    <row r="300" spans="2:65" s="14" customFormat="1">
      <c r="B300" s="238"/>
      <c r="C300" s="239"/>
      <c r="D300" s="218" t="s">
        <v>175</v>
      </c>
      <c r="E300" s="240" t="s">
        <v>21</v>
      </c>
      <c r="F300" s="241" t="s">
        <v>183</v>
      </c>
      <c r="G300" s="239"/>
      <c r="H300" s="242">
        <v>0.22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AT300" s="248" t="s">
        <v>175</v>
      </c>
      <c r="AU300" s="248" t="s">
        <v>83</v>
      </c>
      <c r="AV300" s="14" t="s">
        <v>174</v>
      </c>
      <c r="AW300" s="14" t="s">
        <v>6</v>
      </c>
      <c r="AX300" s="14" t="s">
        <v>28</v>
      </c>
      <c r="AY300" s="248" t="s">
        <v>167</v>
      </c>
    </row>
    <row r="301" spans="2:65" s="1" customFormat="1" ht="25.5" customHeight="1">
      <c r="B301" s="42"/>
      <c r="C301" s="204" t="s">
        <v>453</v>
      </c>
      <c r="D301" s="204" t="s">
        <v>169</v>
      </c>
      <c r="E301" s="205" t="s">
        <v>455</v>
      </c>
      <c r="F301" s="206" t="s">
        <v>456</v>
      </c>
      <c r="G301" s="207" t="s">
        <v>189</v>
      </c>
      <c r="H301" s="208">
        <v>2.52</v>
      </c>
      <c r="I301" s="209"/>
      <c r="J301" s="210">
        <f>ROUND(I301*H301,1)</f>
        <v>0</v>
      </c>
      <c r="K301" s="206" t="s">
        <v>173</v>
      </c>
      <c r="L301" s="62"/>
      <c r="M301" s="211" t="s">
        <v>21</v>
      </c>
      <c r="N301" s="212" t="s">
        <v>46</v>
      </c>
      <c r="O301" s="43"/>
      <c r="P301" s="213">
        <f>O301*H301</f>
        <v>0</v>
      </c>
      <c r="Q301" s="213">
        <v>0</v>
      </c>
      <c r="R301" s="213">
        <f>Q301*H301</f>
        <v>0</v>
      </c>
      <c r="S301" s="213">
        <v>0.27</v>
      </c>
      <c r="T301" s="214">
        <f>S301*H301</f>
        <v>0.6804</v>
      </c>
      <c r="AR301" s="25" t="s">
        <v>174</v>
      </c>
      <c r="AT301" s="25" t="s">
        <v>169</v>
      </c>
      <c r="AU301" s="25" t="s">
        <v>83</v>
      </c>
      <c r="AY301" s="25" t="s">
        <v>167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25" t="s">
        <v>28</v>
      </c>
      <c r="BK301" s="215">
        <f>ROUND(I301*H301,1)</f>
        <v>0</v>
      </c>
      <c r="BL301" s="25" t="s">
        <v>174</v>
      </c>
      <c r="BM301" s="25" t="s">
        <v>457</v>
      </c>
    </row>
    <row r="302" spans="2:65" s="13" customFormat="1">
      <c r="B302" s="227"/>
      <c r="C302" s="228"/>
      <c r="D302" s="218" t="s">
        <v>175</v>
      </c>
      <c r="E302" s="229" t="s">
        <v>21</v>
      </c>
      <c r="F302" s="230" t="s">
        <v>458</v>
      </c>
      <c r="G302" s="228"/>
      <c r="H302" s="231">
        <v>2.52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AT302" s="237" t="s">
        <v>175</v>
      </c>
      <c r="AU302" s="237" t="s">
        <v>83</v>
      </c>
      <c r="AV302" s="13" t="s">
        <v>83</v>
      </c>
      <c r="AW302" s="13" t="s">
        <v>37</v>
      </c>
      <c r="AX302" s="13" t="s">
        <v>28</v>
      </c>
      <c r="AY302" s="237" t="s">
        <v>167</v>
      </c>
    </row>
    <row r="303" spans="2:65" s="1" customFormat="1" ht="25.5" customHeight="1">
      <c r="B303" s="42"/>
      <c r="C303" s="204" t="s">
        <v>457</v>
      </c>
      <c r="D303" s="204" t="s">
        <v>169</v>
      </c>
      <c r="E303" s="205" t="s">
        <v>459</v>
      </c>
      <c r="F303" s="206" t="s">
        <v>460</v>
      </c>
      <c r="G303" s="207" t="s">
        <v>198</v>
      </c>
      <c r="H303" s="208">
        <v>36</v>
      </c>
      <c r="I303" s="209"/>
      <c r="J303" s="210">
        <f>ROUND(I303*H303,1)</f>
        <v>0</v>
      </c>
      <c r="K303" s="206" t="s">
        <v>173</v>
      </c>
      <c r="L303" s="62"/>
      <c r="M303" s="211" t="s">
        <v>21</v>
      </c>
      <c r="N303" s="212" t="s">
        <v>46</v>
      </c>
      <c r="O303" s="43"/>
      <c r="P303" s="213">
        <f>O303*H303</f>
        <v>0</v>
      </c>
      <c r="Q303" s="213">
        <v>0</v>
      </c>
      <c r="R303" s="213">
        <f>Q303*H303</f>
        <v>0</v>
      </c>
      <c r="S303" s="213">
        <v>3.1E-2</v>
      </c>
      <c r="T303" s="214">
        <f>S303*H303</f>
        <v>1.1160000000000001</v>
      </c>
      <c r="AR303" s="25" t="s">
        <v>174</v>
      </c>
      <c r="AT303" s="25" t="s">
        <v>169</v>
      </c>
      <c r="AU303" s="25" t="s">
        <v>83</v>
      </c>
      <c r="AY303" s="25" t="s">
        <v>167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25" t="s">
        <v>28</v>
      </c>
      <c r="BK303" s="215">
        <f>ROUND(I303*H303,1)</f>
        <v>0</v>
      </c>
      <c r="BL303" s="25" t="s">
        <v>174</v>
      </c>
      <c r="BM303" s="25" t="s">
        <v>461</v>
      </c>
    </row>
    <row r="304" spans="2:65" s="13" customFormat="1">
      <c r="B304" s="227"/>
      <c r="C304" s="228"/>
      <c r="D304" s="218" t="s">
        <v>175</v>
      </c>
      <c r="E304" s="229" t="s">
        <v>21</v>
      </c>
      <c r="F304" s="230" t="s">
        <v>462</v>
      </c>
      <c r="G304" s="228"/>
      <c r="H304" s="231">
        <v>36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AT304" s="237" t="s">
        <v>175</v>
      </c>
      <c r="AU304" s="237" t="s">
        <v>83</v>
      </c>
      <c r="AV304" s="13" t="s">
        <v>83</v>
      </c>
      <c r="AW304" s="13" t="s">
        <v>37</v>
      </c>
      <c r="AX304" s="13" t="s">
        <v>75</v>
      </c>
      <c r="AY304" s="237" t="s">
        <v>167</v>
      </c>
    </row>
    <row r="305" spans="2:65" s="14" customFormat="1">
      <c r="B305" s="238"/>
      <c r="C305" s="239"/>
      <c r="D305" s="218" t="s">
        <v>175</v>
      </c>
      <c r="E305" s="240" t="s">
        <v>21</v>
      </c>
      <c r="F305" s="241" t="s">
        <v>183</v>
      </c>
      <c r="G305" s="239"/>
      <c r="H305" s="242">
        <v>36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AT305" s="248" t="s">
        <v>175</v>
      </c>
      <c r="AU305" s="248" t="s">
        <v>83</v>
      </c>
      <c r="AV305" s="14" t="s">
        <v>174</v>
      </c>
      <c r="AW305" s="14" t="s">
        <v>6</v>
      </c>
      <c r="AX305" s="14" t="s">
        <v>28</v>
      </c>
      <c r="AY305" s="248" t="s">
        <v>167</v>
      </c>
    </row>
    <row r="306" spans="2:65" s="1" customFormat="1" ht="25.5" customHeight="1">
      <c r="B306" s="42"/>
      <c r="C306" s="204" t="s">
        <v>461</v>
      </c>
      <c r="D306" s="204" t="s">
        <v>169</v>
      </c>
      <c r="E306" s="205" t="s">
        <v>463</v>
      </c>
      <c r="F306" s="206" t="s">
        <v>464</v>
      </c>
      <c r="G306" s="207" t="s">
        <v>222</v>
      </c>
      <c r="H306" s="208">
        <v>6.3</v>
      </c>
      <c r="I306" s="209"/>
      <c r="J306" s="210">
        <f>ROUND(I306*H306,1)</f>
        <v>0</v>
      </c>
      <c r="K306" s="206" t="s">
        <v>173</v>
      </c>
      <c r="L306" s="62"/>
      <c r="M306" s="211" t="s">
        <v>21</v>
      </c>
      <c r="N306" s="212" t="s">
        <v>46</v>
      </c>
      <c r="O306" s="43"/>
      <c r="P306" s="213">
        <f>O306*H306</f>
        <v>0</v>
      </c>
      <c r="Q306" s="213">
        <v>0</v>
      </c>
      <c r="R306" s="213">
        <f>Q306*H306</f>
        <v>0</v>
      </c>
      <c r="S306" s="213">
        <v>8.9999999999999993E-3</v>
      </c>
      <c r="T306" s="214">
        <f>S306*H306</f>
        <v>5.6699999999999993E-2</v>
      </c>
      <c r="AR306" s="25" t="s">
        <v>174</v>
      </c>
      <c r="AT306" s="25" t="s">
        <v>169</v>
      </c>
      <c r="AU306" s="25" t="s">
        <v>83</v>
      </c>
      <c r="AY306" s="25" t="s">
        <v>167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25" t="s">
        <v>28</v>
      </c>
      <c r="BK306" s="215">
        <f>ROUND(I306*H306,1)</f>
        <v>0</v>
      </c>
      <c r="BL306" s="25" t="s">
        <v>174</v>
      </c>
      <c r="BM306" s="25" t="s">
        <v>465</v>
      </c>
    </row>
    <row r="307" spans="2:65" s="13" customFormat="1">
      <c r="B307" s="227"/>
      <c r="C307" s="228"/>
      <c r="D307" s="218" t="s">
        <v>175</v>
      </c>
      <c r="E307" s="229" t="s">
        <v>21</v>
      </c>
      <c r="F307" s="230" t="s">
        <v>466</v>
      </c>
      <c r="G307" s="228"/>
      <c r="H307" s="231">
        <v>6.3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AT307" s="237" t="s">
        <v>175</v>
      </c>
      <c r="AU307" s="237" t="s">
        <v>83</v>
      </c>
      <c r="AV307" s="13" t="s">
        <v>83</v>
      </c>
      <c r="AW307" s="13" t="s">
        <v>37</v>
      </c>
      <c r="AX307" s="13" t="s">
        <v>75</v>
      </c>
      <c r="AY307" s="237" t="s">
        <v>167</v>
      </c>
    </row>
    <row r="308" spans="2:65" s="14" customFormat="1">
      <c r="B308" s="238"/>
      <c r="C308" s="239"/>
      <c r="D308" s="218" t="s">
        <v>175</v>
      </c>
      <c r="E308" s="240" t="s">
        <v>21</v>
      </c>
      <c r="F308" s="241" t="s">
        <v>183</v>
      </c>
      <c r="G308" s="239"/>
      <c r="H308" s="242">
        <v>6.3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AT308" s="248" t="s">
        <v>175</v>
      </c>
      <c r="AU308" s="248" t="s">
        <v>83</v>
      </c>
      <c r="AV308" s="14" t="s">
        <v>174</v>
      </c>
      <c r="AW308" s="14" t="s">
        <v>6</v>
      </c>
      <c r="AX308" s="14" t="s">
        <v>28</v>
      </c>
      <c r="AY308" s="248" t="s">
        <v>167</v>
      </c>
    </row>
    <row r="309" spans="2:65" s="1" customFormat="1" ht="25.5" customHeight="1">
      <c r="B309" s="42"/>
      <c r="C309" s="204" t="s">
        <v>465</v>
      </c>
      <c r="D309" s="204" t="s">
        <v>169</v>
      </c>
      <c r="E309" s="205" t="s">
        <v>467</v>
      </c>
      <c r="F309" s="206" t="s">
        <v>468</v>
      </c>
      <c r="G309" s="207" t="s">
        <v>222</v>
      </c>
      <c r="H309" s="208">
        <v>21</v>
      </c>
      <c r="I309" s="209"/>
      <c r="J309" s="210">
        <f>ROUND(I309*H309,1)</f>
        <v>0</v>
      </c>
      <c r="K309" s="206" t="s">
        <v>173</v>
      </c>
      <c r="L309" s="62"/>
      <c r="M309" s="211" t="s">
        <v>21</v>
      </c>
      <c r="N309" s="212" t="s">
        <v>46</v>
      </c>
      <c r="O309" s="43"/>
      <c r="P309" s="213">
        <f>O309*H309</f>
        <v>0</v>
      </c>
      <c r="Q309" s="213">
        <v>0</v>
      </c>
      <c r="R309" s="213">
        <f>Q309*H309</f>
        <v>0</v>
      </c>
      <c r="S309" s="213">
        <v>4.2000000000000003E-2</v>
      </c>
      <c r="T309" s="214">
        <f>S309*H309</f>
        <v>0.88200000000000001</v>
      </c>
      <c r="AR309" s="25" t="s">
        <v>174</v>
      </c>
      <c r="AT309" s="25" t="s">
        <v>169</v>
      </c>
      <c r="AU309" s="25" t="s">
        <v>83</v>
      </c>
      <c r="AY309" s="25" t="s">
        <v>167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25" t="s">
        <v>28</v>
      </c>
      <c r="BK309" s="215">
        <f>ROUND(I309*H309,1)</f>
        <v>0</v>
      </c>
      <c r="BL309" s="25" t="s">
        <v>174</v>
      </c>
      <c r="BM309" s="25" t="s">
        <v>469</v>
      </c>
    </row>
    <row r="310" spans="2:65" s="13" customFormat="1">
      <c r="B310" s="227"/>
      <c r="C310" s="228"/>
      <c r="D310" s="218" t="s">
        <v>175</v>
      </c>
      <c r="E310" s="229" t="s">
        <v>21</v>
      </c>
      <c r="F310" s="230" t="s">
        <v>470</v>
      </c>
      <c r="G310" s="228"/>
      <c r="H310" s="231">
        <v>7.5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AT310" s="237" t="s">
        <v>175</v>
      </c>
      <c r="AU310" s="237" t="s">
        <v>83</v>
      </c>
      <c r="AV310" s="13" t="s">
        <v>83</v>
      </c>
      <c r="AW310" s="13" t="s">
        <v>37</v>
      </c>
      <c r="AX310" s="13" t="s">
        <v>75</v>
      </c>
      <c r="AY310" s="237" t="s">
        <v>167</v>
      </c>
    </row>
    <row r="311" spans="2:65" s="13" customFormat="1">
      <c r="B311" s="227"/>
      <c r="C311" s="228"/>
      <c r="D311" s="218" t="s">
        <v>175</v>
      </c>
      <c r="E311" s="229" t="s">
        <v>21</v>
      </c>
      <c r="F311" s="230" t="s">
        <v>471</v>
      </c>
      <c r="G311" s="228"/>
      <c r="H311" s="231">
        <v>12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AT311" s="237" t="s">
        <v>175</v>
      </c>
      <c r="AU311" s="237" t="s">
        <v>83</v>
      </c>
      <c r="AV311" s="13" t="s">
        <v>83</v>
      </c>
      <c r="AW311" s="13" t="s">
        <v>37</v>
      </c>
      <c r="AX311" s="13" t="s">
        <v>75</v>
      </c>
      <c r="AY311" s="237" t="s">
        <v>167</v>
      </c>
    </row>
    <row r="312" spans="2:65" s="13" customFormat="1">
      <c r="B312" s="227"/>
      <c r="C312" s="228"/>
      <c r="D312" s="218" t="s">
        <v>175</v>
      </c>
      <c r="E312" s="229" t="s">
        <v>21</v>
      </c>
      <c r="F312" s="230" t="s">
        <v>472</v>
      </c>
      <c r="G312" s="228"/>
      <c r="H312" s="231">
        <v>1.5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AT312" s="237" t="s">
        <v>175</v>
      </c>
      <c r="AU312" s="237" t="s">
        <v>83</v>
      </c>
      <c r="AV312" s="13" t="s">
        <v>83</v>
      </c>
      <c r="AW312" s="13" t="s">
        <v>37</v>
      </c>
      <c r="AX312" s="13" t="s">
        <v>75</v>
      </c>
      <c r="AY312" s="237" t="s">
        <v>167</v>
      </c>
    </row>
    <row r="313" spans="2:65" s="14" customFormat="1">
      <c r="B313" s="238"/>
      <c r="C313" s="239"/>
      <c r="D313" s="218" t="s">
        <v>175</v>
      </c>
      <c r="E313" s="240" t="s">
        <v>21</v>
      </c>
      <c r="F313" s="241" t="s">
        <v>183</v>
      </c>
      <c r="G313" s="239"/>
      <c r="H313" s="242">
        <v>21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AT313" s="248" t="s">
        <v>175</v>
      </c>
      <c r="AU313" s="248" t="s">
        <v>83</v>
      </c>
      <c r="AV313" s="14" t="s">
        <v>174</v>
      </c>
      <c r="AW313" s="14" t="s">
        <v>6</v>
      </c>
      <c r="AX313" s="14" t="s">
        <v>28</v>
      </c>
      <c r="AY313" s="248" t="s">
        <v>167</v>
      </c>
    </row>
    <row r="314" spans="2:65" s="1" customFormat="1" ht="25.5" customHeight="1">
      <c r="B314" s="42"/>
      <c r="C314" s="204" t="s">
        <v>469</v>
      </c>
      <c r="D314" s="204" t="s">
        <v>169</v>
      </c>
      <c r="E314" s="205" t="s">
        <v>473</v>
      </c>
      <c r="F314" s="206" t="s">
        <v>474</v>
      </c>
      <c r="G314" s="207" t="s">
        <v>222</v>
      </c>
      <c r="H314" s="208">
        <v>23.94</v>
      </c>
      <c r="I314" s="209"/>
      <c r="J314" s="210">
        <f>ROUND(I314*H314,1)</f>
        <v>0</v>
      </c>
      <c r="K314" s="206" t="s">
        <v>173</v>
      </c>
      <c r="L314" s="62"/>
      <c r="M314" s="211" t="s">
        <v>21</v>
      </c>
      <c r="N314" s="212" t="s">
        <v>46</v>
      </c>
      <c r="O314" s="43"/>
      <c r="P314" s="213">
        <f>O314*H314</f>
        <v>0</v>
      </c>
      <c r="Q314" s="213">
        <v>2.3630000000000002E-2</v>
      </c>
      <c r="R314" s="213">
        <f>Q314*H314</f>
        <v>0.56570220000000004</v>
      </c>
      <c r="S314" s="213">
        <v>0</v>
      </c>
      <c r="T314" s="214">
        <f>S314*H314</f>
        <v>0</v>
      </c>
      <c r="AR314" s="25" t="s">
        <v>174</v>
      </c>
      <c r="AT314" s="25" t="s">
        <v>169</v>
      </c>
      <c r="AU314" s="25" t="s">
        <v>83</v>
      </c>
      <c r="AY314" s="25" t="s">
        <v>167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25" t="s">
        <v>28</v>
      </c>
      <c r="BK314" s="215">
        <f>ROUND(I314*H314,1)</f>
        <v>0</v>
      </c>
      <c r="BL314" s="25" t="s">
        <v>174</v>
      </c>
      <c r="BM314" s="25" t="s">
        <v>475</v>
      </c>
    </row>
    <row r="315" spans="2:65" s="13" customFormat="1">
      <c r="B315" s="227"/>
      <c r="C315" s="228"/>
      <c r="D315" s="218" t="s">
        <v>175</v>
      </c>
      <c r="E315" s="229" t="s">
        <v>21</v>
      </c>
      <c r="F315" s="230" t="s">
        <v>476</v>
      </c>
      <c r="G315" s="228"/>
      <c r="H315" s="231">
        <v>23.94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AT315" s="237" t="s">
        <v>175</v>
      </c>
      <c r="AU315" s="237" t="s">
        <v>83</v>
      </c>
      <c r="AV315" s="13" t="s">
        <v>83</v>
      </c>
      <c r="AW315" s="13" t="s">
        <v>37</v>
      </c>
      <c r="AX315" s="13" t="s">
        <v>28</v>
      </c>
      <c r="AY315" s="237" t="s">
        <v>167</v>
      </c>
    </row>
    <row r="316" spans="2:65" s="1" customFormat="1" ht="25.5" customHeight="1">
      <c r="B316" s="42"/>
      <c r="C316" s="204" t="s">
        <v>475</v>
      </c>
      <c r="D316" s="204" t="s">
        <v>169</v>
      </c>
      <c r="E316" s="205" t="s">
        <v>477</v>
      </c>
      <c r="F316" s="206" t="s">
        <v>478</v>
      </c>
      <c r="G316" s="207" t="s">
        <v>222</v>
      </c>
      <c r="H316" s="208">
        <v>99</v>
      </c>
      <c r="I316" s="209"/>
      <c r="J316" s="210">
        <f>ROUND(I316*H316,1)</f>
        <v>0</v>
      </c>
      <c r="K316" s="206" t="s">
        <v>173</v>
      </c>
      <c r="L316" s="62"/>
      <c r="M316" s="211" t="s">
        <v>21</v>
      </c>
      <c r="N316" s="212" t="s">
        <v>46</v>
      </c>
      <c r="O316" s="43"/>
      <c r="P316" s="213">
        <f>O316*H316</f>
        <v>0</v>
      </c>
      <c r="Q316" s="213">
        <v>4.2119999999999998E-2</v>
      </c>
      <c r="R316" s="213">
        <f>Q316*H316</f>
        <v>4.16988</v>
      </c>
      <c r="S316" s="213">
        <v>0</v>
      </c>
      <c r="T316" s="214">
        <f>S316*H316</f>
        <v>0</v>
      </c>
      <c r="AR316" s="25" t="s">
        <v>174</v>
      </c>
      <c r="AT316" s="25" t="s">
        <v>169</v>
      </c>
      <c r="AU316" s="25" t="s">
        <v>83</v>
      </c>
      <c r="AY316" s="25" t="s">
        <v>167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25" t="s">
        <v>28</v>
      </c>
      <c r="BK316" s="215">
        <f>ROUND(I316*H316,1)</f>
        <v>0</v>
      </c>
      <c r="BL316" s="25" t="s">
        <v>174</v>
      </c>
      <c r="BM316" s="25" t="s">
        <v>479</v>
      </c>
    </row>
    <row r="317" spans="2:65" s="13" customFormat="1">
      <c r="B317" s="227"/>
      <c r="C317" s="228"/>
      <c r="D317" s="218" t="s">
        <v>175</v>
      </c>
      <c r="E317" s="229" t="s">
        <v>21</v>
      </c>
      <c r="F317" s="230" t="s">
        <v>480</v>
      </c>
      <c r="G317" s="228"/>
      <c r="H317" s="231">
        <v>99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AT317" s="237" t="s">
        <v>175</v>
      </c>
      <c r="AU317" s="237" t="s">
        <v>83</v>
      </c>
      <c r="AV317" s="13" t="s">
        <v>83</v>
      </c>
      <c r="AW317" s="13" t="s">
        <v>37</v>
      </c>
      <c r="AX317" s="13" t="s">
        <v>75</v>
      </c>
      <c r="AY317" s="237" t="s">
        <v>167</v>
      </c>
    </row>
    <row r="318" spans="2:65" s="14" customFormat="1">
      <c r="B318" s="238"/>
      <c r="C318" s="239"/>
      <c r="D318" s="218" t="s">
        <v>175</v>
      </c>
      <c r="E318" s="240" t="s">
        <v>21</v>
      </c>
      <c r="F318" s="241" t="s">
        <v>183</v>
      </c>
      <c r="G318" s="239"/>
      <c r="H318" s="242">
        <v>99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AT318" s="248" t="s">
        <v>175</v>
      </c>
      <c r="AU318" s="248" t="s">
        <v>83</v>
      </c>
      <c r="AV318" s="14" t="s">
        <v>174</v>
      </c>
      <c r="AW318" s="14" t="s">
        <v>6</v>
      </c>
      <c r="AX318" s="14" t="s">
        <v>28</v>
      </c>
      <c r="AY318" s="248" t="s">
        <v>167</v>
      </c>
    </row>
    <row r="319" spans="2:65" s="1" customFormat="1" ht="25.5" customHeight="1">
      <c r="B319" s="42"/>
      <c r="C319" s="204" t="s">
        <v>479</v>
      </c>
      <c r="D319" s="204" t="s">
        <v>169</v>
      </c>
      <c r="E319" s="205" t="s">
        <v>481</v>
      </c>
      <c r="F319" s="206" t="s">
        <v>482</v>
      </c>
      <c r="G319" s="207" t="s">
        <v>222</v>
      </c>
      <c r="H319" s="208">
        <v>198</v>
      </c>
      <c r="I319" s="209"/>
      <c r="J319" s="210">
        <f>ROUND(I319*H319,1)</f>
        <v>0</v>
      </c>
      <c r="K319" s="206" t="s">
        <v>173</v>
      </c>
      <c r="L319" s="62"/>
      <c r="M319" s="211" t="s">
        <v>21</v>
      </c>
      <c r="N319" s="212" t="s">
        <v>46</v>
      </c>
      <c r="O319" s="43"/>
      <c r="P319" s="213">
        <f>O319*H319</f>
        <v>0</v>
      </c>
      <c r="Q319" s="213">
        <v>8.6999999999999994E-3</v>
      </c>
      <c r="R319" s="213">
        <f>Q319*H319</f>
        <v>1.7225999999999999</v>
      </c>
      <c r="S319" s="213">
        <v>0</v>
      </c>
      <c r="T319" s="214">
        <f>S319*H319</f>
        <v>0</v>
      </c>
      <c r="AR319" s="25" t="s">
        <v>174</v>
      </c>
      <c r="AT319" s="25" t="s">
        <v>169</v>
      </c>
      <c r="AU319" s="25" t="s">
        <v>83</v>
      </c>
      <c r="AY319" s="25" t="s">
        <v>167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25" t="s">
        <v>28</v>
      </c>
      <c r="BK319" s="215">
        <f>ROUND(I319*H319,1)</f>
        <v>0</v>
      </c>
      <c r="BL319" s="25" t="s">
        <v>174</v>
      </c>
      <c r="BM319" s="25" t="s">
        <v>483</v>
      </c>
    </row>
    <row r="320" spans="2:65" s="1" customFormat="1" ht="16.5" customHeight="1">
      <c r="B320" s="42"/>
      <c r="C320" s="204" t="s">
        <v>483</v>
      </c>
      <c r="D320" s="204" t="s">
        <v>169</v>
      </c>
      <c r="E320" s="205" t="s">
        <v>484</v>
      </c>
      <c r="F320" s="206" t="s">
        <v>485</v>
      </c>
      <c r="G320" s="207" t="s">
        <v>222</v>
      </c>
      <c r="H320" s="208">
        <v>70.5</v>
      </c>
      <c r="I320" s="209"/>
      <c r="J320" s="210">
        <f>ROUND(I320*H320,1)</f>
        <v>0</v>
      </c>
      <c r="K320" s="206" t="s">
        <v>21</v>
      </c>
      <c r="L320" s="62"/>
      <c r="M320" s="211" t="s">
        <v>21</v>
      </c>
      <c r="N320" s="212" t="s">
        <v>46</v>
      </c>
      <c r="O320" s="43"/>
      <c r="P320" s="213">
        <f>O320*H320</f>
        <v>0</v>
      </c>
      <c r="Q320" s="213">
        <v>0</v>
      </c>
      <c r="R320" s="213">
        <f>Q320*H320</f>
        <v>0</v>
      </c>
      <c r="S320" s="213">
        <v>1.6E-2</v>
      </c>
      <c r="T320" s="214">
        <f>S320*H320</f>
        <v>1.1280000000000001</v>
      </c>
      <c r="AR320" s="25" t="s">
        <v>174</v>
      </c>
      <c r="AT320" s="25" t="s">
        <v>169</v>
      </c>
      <c r="AU320" s="25" t="s">
        <v>83</v>
      </c>
      <c r="AY320" s="25" t="s">
        <v>167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25" t="s">
        <v>28</v>
      </c>
      <c r="BK320" s="215">
        <f>ROUND(I320*H320,1)</f>
        <v>0</v>
      </c>
      <c r="BL320" s="25" t="s">
        <v>174</v>
      </c>
      <c r="BM320" s="25" t="s">
        <v>486</v>
      </c>
    </row>
    <row r="321" spans="2:65" s="13" customFormat="1">
      <c r="B321" s="227"/>
      <c r="C321" s="228"/>
      <c r="D321" s="218" t="s">
        <v>175</v>
      </c>
      <c r="E321" s="229" t="s">
        <v>21</v>
      </c>
      <c r="F321" s="230" t="s">
        <v>487</v>
      </c>
      <c r="G321" s="228"/>
      <c r="H321" s="231">
        <v>70.5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AT321" s="237" t="s">
        <v>175</v>
      </c>
      <c r="AU321" s="237" t="s">
        <v>83</v>
      </c>
      <c r="AV321" s="13" t="s">
        <v>83</v>
      </c>
      <c r="AW321" s="13" t="s">
        <v>37</v>
      </c>
      <c r="AX321" s="13" t="s">
        <v>75</v>
      </c>
      <c r="AY321" s="237" t="s">
        <v>167</v>
      </c>
    </row>
    <row r="322" spans="2:65" s="14" customFormat="1">
      <c r="B322" s="238"/>
      <c r="C322" s="239"/>
      <c r="D322" s="218" t="s">
        <v>175</v>
      </c>
      <c r="E322" s="240" t="s">
        <v>21</v>
      </c>
      <c r="F322" s="241" t="s">
        <v>183</v>
      </c>
      <c r="G322" s="239"/>
      <c r="H322" s="242">
        <v>70.5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AT322" s="248" t="s">
        <v>175</v>
      </c>
      <c r="AU322" s="248" t="s">
        <v>83</v>
      </c>
      <c r="AV322" s="14" t="s">
        <v>174</v>
      </c>
      <c r="AW322" s="14" t="s">
        <v>6</v>
      </c>
      <c r="AX322" s="14" t="s">
        <v>28</v>
      </c>
      <c r="AY322" s="248" t="s">
        <v>167</v>
      </c>
    </row>
    <row r="323" spans="2:65" s="1" customFormat="1" ht="16.5" customHeight="1">
      <c r="B323" s="42"/>
      <c r="C323" s="204" t="s">
        <v>486</v>
      </c>
      <c r="D323" s="204" t="s">
        <v>169</v>
      </c>
      <c r="E323" s="205" t="s">
        <v>488</v>
      </c>
      <c r="F323" s="206" t="s">
        <v>489</v>
      </c>
      <c r="G323" s="207" t="s">
        <v>198</v>
      </c>
      <c r="H323" s="208">
        <v>12</v>
      </c>
      <c r="I323" s="209"/>
      <c r="J323" s="210">
        <f>ROUND(I323*H323,1)</f>
        <v>0</v>
      </c>
      <c r="K323" s="206" t="s">
        <v>173</v>
      </c>
      <c r="L323" s="62"/>
      <c r="M323" s="211" t="s">
        <v>21</v>
      </c>
      <c r="N323" s="212" t="s">
        <v>46</v>
      </c>
      <c r="O323" s="43"/>
      <c r="P323" s="213">
        <f>O323*H323</f>
        <v>0</v>
      </c>
      <c r="Q323" s="213">
        <v>0</v>
      </c>
      <c r="R323" s="213">
        <f>Q323*H323</f>
        <v>0</v>
      </c>
      <c r="S323" s="213">
        <v>8.9999999999999993E-3</v>
      </c>
      <c r="T323" s="214">
        <f>S323*H323</f>
        <v>0.10799999999999998</v>
      </c>
      <c r="AR323" s="25" t="s">
        <v>174</v>
      </c>
      <c r="AT323" s="25" t="s">
        <v>169</v>
      </c>
      <c r="AU323" s="25" t="s">
        <v>83</v>
      </c>
      <c r="AY323" s="25" t="s">
        <v>167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25" t="s">
        <v>28</v>
      </c>
      <c r="BK323" s="215">
        <f>ROUND(I323*H323,1)</f>
        <v>0</v>
      </c>
      <c r="BL323" s="25" t="s">
        <v>174</v>
      </c>
      <c r="BM323" s="25" t="s">
        <v>490</v>
      </c>
    </row>
    <row r="324" spans="2:65" s="13" customFormat="1">
      <c r="B324" s="227"/>
      <c r="C324" s="228"/>
      <c r="D324" s="218" t="s">
        <v>175</v>
      </c>
      <c r="E324" s="229" t="s">
        <v>21</v>
      </c>
      <c r="F324" s="230" t="s">
        <v>225</v>
      </c>
      <c r="G324" s="228"/>
      <c r="H324" s="231">
        <v>12</v>
      </c>
      <c r="I324" s="232"/>
      <c r="J324" s="228"/>
      <c r="K324" s="228"/>
      <c r="L324" s="233"/>
      <c r="M324" s="234"/>
      <c r="N324" s="235"/>
      <c r="O324" s="235"/>
      <c r="P324" s="235"/>
      <c r="Q324" s="235"/>
      <c r="R324" s="235"/>
      <c r="S324" s="235"/>
      <c r="T324" s="236"/>
      <c r="AT324" s="237" t="s">
        <v>175</v>
      </c>
      <c r="AU324" s="237" t="s">
        <v>83</v>
      </c>
      <c r="AV324" s="13" t="s">
        <v>83</v>
      </c>
      <c r="AW324" s="13" t="s">
        <v>37</v>
      </c>
      <c r="AX324" s="13" t="s">
        <v>75</v>
      </c>
      <c r="AY324" s="237" t="s">
        <v>167</v>
      </c>
    </row>
    <row r="325" spans="2:65" s="14" customFormat="1">
      <c r="B325" s="238"/>
      <c r="C325" s="239"/>
      <c r="D325" s="218" t="s">
        <v>175</v>
      </c>
      <c r="E325" s="240" t="s">
        <v>21</v>
      </c>
      <c r="F325" s="241" t="s">
        <v>183</v>
      </c>
      <c r="G325" s="239"/>
      <c r="H325" s="242">
        <v>12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AT325" s="248" t="s">
        <v>175</v>
      </c>
      <c r="AU325" s="248" t="s">
        <v>83</v>
      </c>
      <c r="AV325" s="14" t="s">
        <v>174</v>
      </c>
      <c r="AW325" s="14" t="s">
        <v>6</v>
      </c>
      <c r="AX325" s="14" t="s">
        <v>28</v>
      </c>
      <c r="AY325" s="248" t="s">
        <v>167</v>
      </c>
    </row>
    <row r="326" spans="2:65" s="1" customFormat="1" ht="16.5" customHeight="1">
      <c r="B326" s="42"/>
      <c r="C326" s="204" t="s">
        <v>490</v>
      </c>
      <c r="D326" s="204" t="s">
        <v>169</v>
      </c>
      <c r="E326" s="205" t="s">
        <v>491</v>
      </c>
      <c r="F326" s="206" t="s">
        <v>492</v>
      </c>
      <c r="G326" s="207" t="s">
        <v>189</v>
      </c>
      <c r="H326" s="208">
        <v>45.56</v>
      </c>
      <c r="I326" s="209"/>
      <c r="J326" s="210">
        <f>ROUND(I326*H326,1)</f>
        <v>0</v>
      </c>
      <c r="K326" s="206" t="s">
        <v>173</v>
      </c>
      <c r="L326" s="62"/>
      <c r="M326" s="211" t="s">
        <v>21</v>
      </c>
      <c r="N326" s="212" t="s">
        <v>46</v>
      </c>
      <c r="O326" s="43"/>
      <c r="P326" s="213">
        <f>O326*H326</f>
        <v>0</v>
      </c>
      <c r="Q326" s="213">
        <v>0</v>
      </c>
      <c r="R326" s="213">
        <f>Q326*H326</f>
        <v>0</v>
      </c>
      <c r="S326" s="213">
        <v>0.05</v>
      </c>
      <c r="T326" s="214">
        <f>S326*H326</f>
        <v>2.278</v>
      </c>
      <c r="AR326" s="25" t="s">
        <v>174</v>
      </c>
      <c r="AT326" s="25" t="s">
        <v>169</v>
      </c>
      <c r="AU326" s="25" t="s">
        <v>83</v>
      </c>
      <c r="AY326" s="25" t="s">
        <v>167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25" t="s">
        <v>28</v>
      </c>
      <c r="BK326" s="215">
        <f>ROUND(I326*H326,1)</f>
        <v>0</v>
      </c>
      <c r="BL326" s="25" t="s">
        <v>174</v>
      </c>
      <c r="BM326" s="25" t="s">
        <v>493</v>
      </c>
    </row>
    <row r="327" spans="2:65" s="13" customFormat="1">
      <c r="B327" s="227"/>
      <c r="C327" s="228"/>
      <c r="D327" s="218" t="s">
        <v>175</v>
      </c>
      <c r="E327" s="229" t="s">
        <v>21</v>
      </c>
      <c r="F327" s="230" t="s">
        <v>290</v>
      </c>
      <c r="G327" s="228"/>
      <c r="H327" s="231">
        <v>45.56</v>
      </c>
      <c r="I327" s="232"/>
      <c r="J327" s="228"/>
      <c r="K327" s="228"/>
      <c r="L327" s="233"/>
      <c r="M327" s="234"/>
      <c r="N327" s="235"/>
      <c r="O327" s="235"/>
      <c r="P327" s="235"/>
      <c r="Q327" s="235"/>
      <c r="R327" s="235"/>
      <c r="S327" s="235"/>
      <c r="T327" s="236"/>
      <c r="AT327" s="237" t="s">
        <v>175</v>
      </c>
      <c r="AU327" s="237" t="s">
        <v>83</v>
      </c>
      <c r="AV327" s="13" t="s">
        <v>83</v>
      </c>
      <c r="AW327" s="13" t="s">
        <v>37</v>
      </c>
      <c r="AX327" s="13" t="s">
        <v>75</v>
      </c>
      <c r="AY327" s="237" t="s">
        <v>167</v>
      </c>
    </row>
    <row r="328" spans="2:65" s="14" customFormat="1">
      <c r="B328" s="238"/>
      <c r="C328" s="239"/>
      <c r="D328" s="218" t="s">
        <v>175</v>
      </c>
      <c r="E328" s="240" t="s">
        <v>21</v>
      </c>
      <c r="F328" s="241" t="s">
        <v>183</v>
      </c>
      <c r="G328" s="239"/>
      <c r="H328" s="242">
        <v>45.56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AT328" s="248" t="s">
        <v>175</v>
      </c>
      <c r="AU328" s="248" t="s">
        <v>83</v>
      </c>
      <c r="AV328" s="14" t="s">
        <v>174</v>
      </c>
      <c r="AW328" s="14" t="s">
        <v>6</v>
      </c>
      <c r="AX328" s="14" t="s">
        <v>28</v>
      </c>
      <c r="AY328" s="248" t="s">
        <v>167</v>
      </c>
    </row>
    <row r="329" spans="2:65" s="1" customFormat="1" ht="16.5" customHeight="1">
      <c r="B329" s="42"/>
      <c r="C329" s="204" t="s">
        <v>493</v>
      </c>
      <c r="D329" s="204" t="s">
        <v>169</v>
      </c>
      <c r="E329" s="205" t="s">
        <v>494</v>
      </c>
      <c r="F329" s="206" t="s">
        <v>495</v>
      </c>
      <c r="G329" s="207" t="s">
        <v>189</v>
      </c>
      <c r="H329" s="208">
        <v>188.619</v>
      </c>
      <c r="I329" s="209"/>
      <c r="J329" s="210">
        <f>ROUND(I329*H329,1)</f>
        <v>0</v>
      </c>
      <c r="K329" s="206" t="s">
        <v>173</v>
      </c>
      <c r="L329" s="62"/>
      <c r="M329" s="211" t="s">
        <v>21</v>
      </c>
      <c r="N329" s="212" t="s">
        <v>46</v>
      </c>
      <c r="O329" s="43"/>
      <c r="P329" s="213">
        <f>O329*H329</f>
        <v>0</v>
      </c>
      <c r="Q329" s="213">
        <v>0</v>
      </c>
      <c r="R329" s="213">
        <f>Q329*H329</f>
        <v>0</v>
      </c>
      <c r="S329" s="213">
        <v>4.5999999999999999E-2</v>
      </c>
      <c r="T329" s="214">
        <f>S329*H329</f>
        <v>8.6764740000000007</v>
      </c>
      <c r="AR329" s="25" t="s">
        <v>174</v>
      </c>
      <c r="AT329" s="25" t="s">
        <v>169</v>
      </c>
      <c r="AU329" s="25" t="s">
        <v>83</v>
      </c>
      <c r="AY329" s="25" t="s">
        <v>167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25" t="s">
        <v>28</v>
      </c>
      <c r="BK329" s="215">
        <f>ROUND(I329*H329,1)</f>
        <v>0</v>
      </c>
      <c r="BL329" s="25" t="s">
        <v>174</v>
      </c>
      <c r="BM329" s="25" t="s">
        <v>496</v>
      </c>
    </row>
    <row r="330" spans="2:65" s="13" customFormat="1">
      <c r="B330" s="227"/>
      <c r="C330" s="228"/>
      <c r="D330" s="218" t="s">
        <v>175</v>
      </c>
      <c r="E330" s="229" t="s">
        <v>21</v>
      </c>
      <c r="F330" s="230" t="s">
        <v>497</v>
      </c>
      <c r="G330" s="228"/>
      <c r="H330" s="231">
        <v>34.020000000000003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AT330" s="237" t="s">
        <v>175</v>
      </c>
      <c r="AU330" s="237" t="s">
        <v>83</v>
      </c>
      <c r="AV330" s="13" t="s">
        <v>83</v>
      </c>
      <c r="AW330" s="13" t="s">
        <v>37</v>
      </c>
      <c r="AX330" s="13" t="s">
        <v>75</v>
      </c>
      <c r="AY330" s="237" t="s">
        <v>167</v>
      </c>
    </row>
    <row r="331" spans="2:65" s="13" customFormat="1">
      <c r="B331" s="227"/>
      <c r="C331" s="228"/>
      <c r="D331" s="218" t="s">
        <v>175</v>
      </c>
      <c r="E331" s="229" t="s">
        <v>21</v>
      </c>
      <c r="F331" s="230" t="s">
        <v>498</v>
      </c>
      <c r="G331" s="228"/>
      <c r="H331" s="231">
        <v>23.792999999999999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AT331" s="237" t="s">
        <v>175</v>
      </c>
      <c r="AU331" s="237" t="s">
        <v>83</v>
      </c>
      <c r="AV331" s="13" t="s">
        <v>83</v>
      </c>
      <c r="AW331" s="13" t="s">
        <v>37</v>
      </c>
      <c r="AX331" s="13" t="s">
        <v>75</v>
      </c>
      <c r="AY331" s="237" t="s">
        <v>167</v>
      </c>
    </row>
    <row r="332" spans="2:65" s="13" customFormat="1">
      <c r="B332" s="227"/>
      <c r="C332" s="228"/>
      <c r="D332" s="218" t="s">
        <v>175</v>
      </c>
      <c r="E332" s="229" t="s">
        <v>21</v>
      </c>
      <c r="F332" s="230" t="s">
        <v>499</v>
      </c>
      <c r="G332" s="228"/>
      <c r="H332" s="231">
        <v>59.264000000000003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AT332" s="237" t="s">
        <v>175</v>
      </c>
      <c r="AU332" s="237" t="s">
        <v>83</v>
      </c>
      <c r="AV332" s="13" t="s">
        <v>83</v>
      </c>
      <c r="AW332" s="13" t="s">
        <v>37</v>
      </c>
      <c r="AX332" s="13" t="s">
        <v>75</v>
      </c>
      <c r="AY332" s="237" t="s">
        <v>167</v>
      </c>
    </row>
    <row r="333" spans="2:65" s="13" customFormat="1">
      <c r="B333" s="227"/>
      <c r="C333" s="228"/>
      <c r="D333" s="218" t="s">
        <v>175</v>
      </c>
      <c r="E333" s="229" t="s">
        <v>21</v>
      </c>
      <c r="F333" s="230" t="s">
        <v>312</v>
      </c>
      <c r="G333" s="228"/>
      <c r="H333" s="231">
        <v>35.524000000000001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AT333" s="237" t="s">
        <v>175</v>
      </c>
      <c r="AU333" s="237" t="s">
        <v>83</v>
      </c>
      <c r="AV333" s="13" t="s">
        <v>83</v>
      </c>
      <c r="AW333" s="13" t="s">
        <v>37</v>
      </c>
      <c r="AX333" s="13" t="s">
        <v>75</v>
      </c>
      <c r="AY333" s="237" t="s">
        <v>167</v>
      </c>
    </row>
    <row r="334" spans="2:65" s="13" customFormat="1">
      <c r="B334" s="227"/>
      <c r="C334" s="228"/>
      <c r="D334" s="218" t="s">
        <v>175</v>
      </c>
      <c r="E334" s="229" t="s">
        <v>21</v>
      </c>
      <c r="F334" s="230" t="s">
        <v>500</v>
      </c>
      <c r="G334" s="228"/>
      <c r="H334" s="231">
        <v>36.018000000000001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AT334" s="237" t="s">
        <v>175</v>
      </c>
      <c r="AU334" s="237" t="s">
        <v>83</v>
      </c>
      <c r="AV334" s="13" t="s">
        <v>83</v>
      </c>
      <c r="AW334" s="13" t="s">
        <v>37</v>
      </c>
      <c r="AX334" s="13" t="s">
        <v>75</v>
      </c>
      <c r="AY334" s="237" t="s">
        <v>167</v>
      </c>
    </row>
    <row r="335" spans="2:65" s="14" customFormat="1">
      <c r="B335" s="238"/>
      <c r="C335" s="239"/>
      <c r="D335" s="218" t="s">
        <v>175</v>
      </c>
      <c r="E335" s="240" t="s">
        <v>21</v>
      </c>
      <c r="F335" s="241" t="s">
        <v>183</v>
      </c>
      <c r="G335" s="239"/>
      <c r="H335" s="242">
        <v>188.619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AT335" s="248" t="s">
        <v>175</v>
      </c>
      <c r="AU335" s="248" t="s">
        <v>83</v>
      </c>
      <c r="AV335" s="14" t="s">
        <v>174</v>
      </c>
      <c r="AW335" s="14" t="s">
        <v>6</v>
      </c>
      <c r="AX335" s="14" t="s">
        <v>28</v>
      </c>
      <c r="AY335" s="248" t="s">
        <v>167</v>
      </c>
    </row>
    <row r="336" spans="2:65" s="1" customFormat="1" ht="25.5" customHeight="1">
      <c r="B336" s="42"/>
      <c r="C336" s="204" t="s">
        <v>496</v>
      </c>
      <c r="D336" s="204" t="s">
        <v>169</v>
      </c>
      <c r="E336" s="205" t="s">
        <v>501</v>
      </c>
      <c r="F336" s="206" t="s">
        <v>502</v>
      </c>
      <c r="G336" s="207" t="s">
        <v>207</v>
      </c>
      <c r="H336" s="208">
        <v>80.954999999999998</v>
      </c>
      <c r="I336" s="209"/>
      <c r="J336" s="210">
        <f>ROUND(I336*H336,1)</f>
        <v>0</v>
      </c>
      <c r="K336" s="206" t="s">
        <v>173</v>
      </c>
      <c r="L336" s="62"/>
      <c r="M336" s="211" t="s">
        <v>21</v>
      </c>
      <c r="N336" s="212" t="s">
        <v>46</v>
      </c>
      <c r="O336" s="43"/>
      <c r="P336" s="213">
        <f>O336*H336</f>
        <v>0</v>
      </c>
      <c r="Q336" s="213">
        <v>0</v>
      </c>
      <c r="R336" s="213">
        <f>Q336*H336</f>
        <v>0</v>
      </c>
      <c r="S336" s="213">
        <v>0</v>
      </c>
      <c r="T336" s="214">
        <f>S336*H336</f>
        <v>0</v>
      </c>
      <c r="AR336" s="25" t="s">
        <v>174</v>
      </c>
      <c r="AT336" s="25" t="s">
        <v>169</v>
      </c>
      <c r="AU336" s="25" t="s">
        <v>83</v>
      </c>
      <c r="AY336" s="25" t="s">
        <v>167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25" t="s">
        <v>28</v>
      </c>
      <c r="BK336" s="215">
        <f>ROUND(I336*H336,1)</f>
        <v>0</v>
      </c>
      <c r="BL336" s="25" t="s">
        <v>174</v>
      </c>
      <c r="BM336" s="25" t="s">
        <v>503</v>
      </c>
    </row>
    <row r="337" spans="2:65" s="1" customFormat="1" ht="25.5" customHeight="1">
      <c r="B337" s="42"/>
      <c r="C337" s="204" t="s">
        <v>504</v>
      </c>
      <c r="D337" s="204" t="s">
        <v>169</v>
      </c>
      <c r="E337" s="205" t="s">
        <v>505</v>
      </c>
      <c r="F337" s="206" t="s">
        <v>506</v>
      </c>
      <c r="G337" s="207" t="s">
        <v>207</v>
      </c>
      <c r="H337" s="208">
        <v>80.954999999999998</v>
      </c>
      <c r="I337" s="209"/>
      <c r="J337" s="210">
        <f>ROUND(I337*H337,1)</f>
        <v>0</v>
      </c>
      <c r="K337" s="206" t="s">
        <v>173</v>
      </c>
      <c r="L337" s="62"/>
      <c r="M337" s="211" t="s">
        <v>21</v>
      </c>
      <c r="N337" s="212" t="s">
        <v>46</v>
      </c>
      <c r="O337" s="43"/>
      <c r="P337" s="213">
        <f>O337*H337</f>
        <v>0</v>
      </c>
      <c r="Q337" s="213">
        <v>0</v>
      </c>
      <c r="R337" s="213">
        <f>Q337*H337</f>
        <v>0</v>
      </c>
      <c r="S337" s="213">
        <v>0</v>
      </c>
      <c r="T337" s="214">
        <f>S337*H337</f>
        <v>0</v>
      </c>
      <c r="AR337" s="25" t="s">
        <v>174</v>
      </c>
      <c r="AT337" s="25" t="s">
        <v>169</v>
      </c>
      <c r="AU337" s="25" t="s">
        <v>83</v>
      </c>
      <c r="AY337" s="25" t="s">
        <v>167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25" t="s">
        <v>28</v>
      </c>
      <c r="BK337" s="215">
        <f>ROUND(I337*H337,1)</f>
        <v>0</v>
      </c>
      <c r="BL337" s="25" t="s">
        <v>174</v>
      </c>
      <c r="BM337" s="25" t="s">
        <v>507</v>
      </c>
    </row>
    <row r="338" spans="2:65" s="1" customFormat="1" ht="25.5" customHeight="1">
      <c r="B338" s="42"/>
      <c r="C338" s="204" t="s">
        <v>508</v>
      </c>
      <c r="D338" s="204" t="s">
        <v>169</v>
      </c>
      <c r="E338" s="205" t="s">
        <v>509</v>
      </c>
      <c r="F338" s="206" t="s">
        <v>510</v>
      </c>
      <c r="G338" s="207" t="s">
        <v>207</v>
      </c>
      <c r="H338" s="208">
        <v>1214.325</v>
      </c>
      <c r="I338" s="209"/>
      <c r="J338" s="210">
        <f>ROUND(I338*H338,1)</f>
        <v>0</v>
      </c>
      <c r="K338" s="206" t="s">
        <v>173</v>
      </c>
      <c r="L338" s="62"/>
      <c r="M338" s="211" t="s">
        <v>21</v>
      </c>
      <c r="N338" s="212" t="s">
        <v>46</v>
      </c>
      <c r="O338" s="43"/>
      <c r="P338" s="213">
        <f>O338*H338</f>
        <v>0</v>
      </c>
      <c r="Q338" s="213">
        <v>0</v>
      </c>
      <c r="R338" s="213">
        <f>Q338*H338</f>
        <v>0</v>
      </c>
      <c r="S338" s="213">
        <v>0</v>
      </c>
      <c r="T338" s="214">
        <f>S338*H338</f>
        <v>0</v>
      </c>
      <c r="AR338" s="25" t="s">
        <v>174</v>
      </c>
      <c r="AT338" s="25" t="s">
        <v>169</v>
      </c>
      <c r="AU338" s="25" t="s">
        <v>83</v>
      </c>
      <c r="AY338" s="25" t="s">
        <v>167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25" t="s">
        <v>28</v>
      </c>
      <c r="BK338" s="215">
        <f>ROUND(I338*H338,1)</f>
        <v>0</v>
      </c>
      <c r="BL338" s="25" t="s">
        <v>174</v>
      </c>
      <c r="BM338" s="25" t="s">
        <v>511</v>
      </c>
    </row>
    <row r="339" spans="2:65" s="13" customFormat="1">
      <c r="B339" s="227"/>
      <c r="C339" s="228"/>
      <c r="D339" s="218" t="s">
        <v>175</v>
      </c>
      <c r="E339" s="228"/>
      <c r="F339" s="230" t="s">
        <v>512</v>
      </c>
      <c r="G339" s="228"/>
      <c r="H339" s="231">
        <v>1214.325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AT339" s="237" t="s">
        <v>175</v>
      </c>
      <c r="AU339" s="237" t="s">
        <v>83</v>
      </c>
      <c r="AV339" s="13" t="s">
        <v>83</v>
      </c>
      <c r="AW339" s="13" t="s">
        <v>6</v>
      </c>
      <c r="AX339" s="13" t="s">
        <v>28</v>
      </c>
      <c r="AY339" s="237" t="s">
        <v>167</v>
      </c>
    </row>
    <row r="340" spans="2:65" s="1" customFormat="1" ht="16.5" customHeight="1">
      <c r="B340" s="42"/>
      <c r="C340" s="204" t="s">
        <v>513</v>
      </c>
      <c r="D340" s="204" t="s">
        <v>169</v>
      </c>
      <c r="E340" s="205" t="s">
        <v>514</v>
      </c>
      <c r="F340" s="206" t="s">
        <v>515</v>
      </c>
      <c r="G340" s="207" t="s">
        <v>207</v>
      </c>
      <c r="H340" s="208">
        <v>80.954999999999998</v>
      </c>
      <c r="I340" s="209"/>
      <c r="J340" s="210">
        <f>ROUND(I340*H340,1)</f>
        <v>0</v>
      </c>
      <c r="K340" s="206" t="s">
        <v>173</v>
      </c>
      <c r="L340" s="62"/>
      <c r="M340" s="211" t="s">
        <v>21</v>
      </c>
      <c r="N340" s="212" t="s">
        <v>46</v>
      </c>
      <c r="O340" s="43"/>
      <c r="P340" s="213">
        <f>O340*H340</f>
        <v>0</v>
      </c>
      <c r="Q340" s="213">
        <v>0</v>
      </c>
      <c r="R340" s="213">
        <f>Q340*H340</f>
        <v>0</v>
      </c>
      <c r="S340" s="213">
        <v>0</v>
      </c>
      <c r="T340" s="214">
        <f>S340*H340</f>
        <v>0</v>
      </c>
      <c r="AR340" s="25" t="s">
        <v>174</v>
      </c>
      <c r="AT340" s="25" t="s">
        <v>169</v>
      </c>
      <c r="AU340" s="25" t="s">
        <v>83</v>
      </c>
      <c r="AY340" s="25" t="s">
        <v>167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25" t="s">
        <v>28</v>
      </c>
      <c r="BK340" s="215">
        <f>ROUND(I340*H340,1)</f>
        <v>0</v>
      </c>
      <c r="BL340" s="25" t="s">
        <v>174</v>
      </c>
      <c r="BM340" s="25" t="s">
        <v>516</v>
      </c>
    </row>
    <row r="341" spans="2:65" s="11" customFormat="1" ht="29.85" customHeight="1">
      <c r="B341" s="188"/>
      <c r="C341" s="189"/>
      <c r="D341" s="190" t="s">
        <v>74</v>
      </c>
      <c r="E341" s="202" t="s">
        <v>517</v>
      </c>
      <c r="F341" s="202" t="s">
        <v>518</v>
      </c>
      <c r="G341" s="189"/>
      <c r="H341" s="189"/>
      <c r="I341" s="192"/>
      <c r="J341" s="203">
        <f>BK341</f>
        <v>0</v>
      </c>
      <c r="K341" s="189"/>
      <c r="L341" s="194"/>
      <c r="M341" s="195"/>
      <c r="N341" s="196"/>
      <c r="O341" s="196"/>
      <c r="P341" s="197">
        <f>P342</f>
        <v>0</v>
      </c>
      <c r="Q341" s="196"/>
      <c r="R341" s="197">
        <f>R342</f>
        <v>0</v>
      </c>
      <c r="S341" s="196"/>
      <c r="T341" s="198">
        <f>T342</f>
        <v>0</v>
      </c>
      <c r="AR341" s="199" t="s">
        <v>28</v>
      </c>
      <c r="AT341" s="200" t="s">
        <v>74</v>
      </c>
      <c r="AU341" s="200" t="s">
        <v>28</v>
      </c>
      <c r="AY341" s="199" t="s">
        <v>167</v>
      </c>
      <c r="BK341" s="201">
        <f>BK342</f>
        <v>0</v>
      </c>
    </row>
    <row r="342" spans="2:65" s="1" customFormat="1" ht="16.5" customHeight="1">
      <c r="B342" s="42"/>
      <c r="C342" s="204" t="s">
        <v>519</v>
      </c>
      <c r="D342" s="204" t="s">
        <v>169</v>
      </c>
      <c r="E342" s="205" t="s">
        <v>520</v>
      </c>
      <c r="F342" s="206" t="s">
        <v>521</v>
      </c>
      <c r="G342" s="207" t="s">
        <v>207</v>
      </c>
      <c r="H342" s="208">
        <v>75.953999999999994</v>
      </c>
      <c r="I342" s="209"/>
      <c r="J342" s="210">
        <f>ROUND(I342*H342,1)</f>
        <v>0</v>
      </c>
      <c r="K342" s="206" t="s">
        <v>173</v>
      </c>
      <c r="L342" s="62"/>
      <c r="M342" s="211" t="s">
        <v>21</v>
      </c>
      <c r="N342" s="212" t="s">
        <v>46</v>
      </c>
      <c r="O342" s="43"/>
      <c r="P342" s="213">
        <f>O342*H342</f>
        <v>0</v>
      </c>
      <c r="Q342" s="213">
        <v>0</v>
      </c>
      <c r="R342" s="213">
        <f>Q342*H342</f>
        <v>0</v>
      </c>
      <c r="S342" s="213">
        <v>0</v>
      </c>
      <c r="T342" s="214">
        <f>S342*H342</f>
        <v>0</v>
      </c>
      <c r="AR342" s="25" t="s">
        <v>174</v>
      </c>
      <c r="AT342" s="25" t="s">
        <v>169</v>
      </c>
      <c r="AU342" s="25" t="s">
        <v>83</v>
      </c>
      <c r="AY342" s="25" t="s">
        <v>167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25" t="s">
        <v>28</v>
      </c>
      <c r="BK342" s="215">
        <f>ROUND(I342*H342,1)</f>
        <v>0</v>
      </c>
      <c r="BL342" s="25" t="s">
        <v>174</v>
      </c>
      <c r="BM342" s="25" t="s">
        <v>522</v>
      </c>
    </row>
    <row r="343" spans="2:65" s="11" customFormat="1" ht="37.35" customHeight="1">
      <c r="B343" s="188"/>
      <c r="C343" s="189"/>
      <c r="D343" s="190" t="s">
        <v>74</v>
      </c>
      <c r="E343" s="191" t="s">
        <v>523</v>
      </c>
      <c r="F343" s="191" t="s">
        <v>524</v>
      </c>
      <c r="G343" s="189"/>
      <c r="H343" s="189"/>
      <c r="I343" s="192"/>
      <c r="J343" s="193">
        <f>BK343</f>
        <v>0</v>
      </c>
      <c r="K343" s="189"/>
      <c r="L343" s="194"/>
      <c r="M343" s="195"/>
      <c r="N343" s="196"/>
      <c r="O343" s="196"/>
      <c r="P343" s="197">
        <f>P344+P419+P421+P496+P621+P626+P633+P702+P728+P747+P818+P826+P833+P908+P910</f>
        <v>0</v>
      </c>
      <c r="Q343" s="196"/>
      <c r="R343" s="197">
        <f>R344+R419+R421+R496+R621+R626+R633+R702+R728+R747+R818+R826+R833+R908+R910</f>
        <v>113.72515195999999</v>
      </c>
      <c r="S343" s="196"/>
      <c r="T343" s="198">
        <f>T344+T419+T421+T496+T621+T626+T633+T702+T728+T747+T818+T826+T833+T908+T910</f>
        <v>15.35997671</v>
      </c>
      <c r="AR343" s="199" t="s">
        <v>83</v>
      </c>
      <c r="AT343" s="200" t="s">
        <v>74</v>
      </c>
      <c r="AU343" s="200" t="s">
        <v>75</v>
      </c>
      <c r="AY343" s="199" t="s">
        <v>167</v>
      </c>
      <c r="BK343" s="201">
        <f>BK344+BK419+BK421+BK496+BK621+BK626+BK633+BK702+BK728+BK747+BK818+BK826+BK833+BK908+BK910</f>
        <v>0</v>
      </c>
    </row>
    <row r="344" spans="2:65" s="11" customFormat="1" ht="19.95" customHeight="1">
      <c r="B344" s="188"/>
      <c r="C344" s="189"/>
      <c r="D344" s="190" t="s">
        <v>74</v>
      </c>
      <c r="E344" s="202" t="s">
        <v>525</v>
      </c>
      <c r="F344" s="202" t="s">
        <v>526</v>
      </c>
      <c r="G344" s="189"/>
      <c r="H344" s="189"/>
      <c r="I344" s="192"/>
      <c r="J344" s="203">
        <f>BK344</f>
        <v>0</v>
      </c>
      <c r="K344" s="189"/>
      <c r="L344" s="194"/>
      <c r="M344" s="195"/>
      <c r="N344" s="196"/>
      <c r="O344" s="196"/>
      <c r="P344" s="197">
        <f>SUM(P345:P418)</f>
        <v>0</v>
      </c>
      <c r="Q344" s="196"/>
      <c r="R344" s="197">
        <f>SUM(R345:R418)</f>
        <v>5.5822334599999994</v>
      </c>
      <c r="S344" s="196"/>
      <c r="T344" s="198">
        <f>SUM(T345:T418)</f>
        <v>0</v>
      </c>
      <c r="AR344" s="199" t="s">
        <v>83</v>
      </c>
      <c r="AT344" s="200" t="s">
        <v>74</v>
      </c>
      <c r="AU344" s="200" t="s">
        <v>28</v>
      </c>
      <c r="AY344" s="199" t="s">
        <v>167</v>
      </c>
      <c r="BK344" s="201">
        <f>SUM(BK345:BK418)</f>
        <v>0</v>
      </c>
    </row>
    <row r="345" spans="2:65" s="1" customFormat="1" ht="25.5" customHeight="1">
      <c r="B345" s="42"/>
      <c r="C345" s="204" t="s">
        <v>527</v>
      </c>
      <c r="D345" s="204" t="s">
        <v>169</v>
      </c>
      <c r="E345" s="205" t="s">
        <v>528</v>
      </c>
      <c r="F345" s="206" t="s">
        <v>529</v>
      </c>
      <c r="G345" s="207" t="s">
        <v>189</v>
      </c>
      <c r="H345" s="208">
        <v>959.31799999999998</v>
      </c>
      <c r="I345" s="209"/>
      <c r="J345" s="210">
        <f>ROUND(I345*H345,1)</f>
        <v>0</v>
      </c>
      <c r="K345" s="206" t="s">
        <v>173</v>
      </c>
      <c r="L345" s="62"/>
      <c r="M345" s="211" t="s">
        <v>21</v>
      </c>
      <c r="N345" s="212" t="s">
        <v>46</v>
      </c>
      <c r="O345" s="43"/>
      <c r="P345" s="213">
        <f>O345*H345</f>
        <v>0</v>
      </c>
      <c r="Q345" s="213">
        <v>0</v>
      </c>
      <c r="R345" s="213">
        <f>Q345*H345</f>
        <v>0</v>
      </c>
      <c r="S345" s="213">
        <v>0</v>
      </c>
      <c r="T345" s="214">
        <f>S345*H345</f>
        <v>0</v>
      </c>
      <c r="AR345" s="25" t="s">
        <v>243</v>
      </c>
      <c r="AT345" s="25" t="s">
        <v>169</v>
      </c>
      <c r="AU345" s="25" t="s">
        <v>83</v>
      </c>
      <c r="AY345" s="25" t="s">
        <v>167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25" t="s">
        <v>28</v>
      </c>
      <c r="BK345" s="215">
        <f>ROUND(I345*H345,1)</f>
        <v>0</v>
      </c>
      <c r="BL345" s="25" t="s">
        <v>243</v>
      </c>
      <c r="BM345" s="25" t="s">
        <v>530</v>
      </c>
    </row>
    <row r="346" spans="2:65" s="12" customFormat="1">
      <c r="B346" s="216"/>
      <c r="C346" s="217"/>
      <c r="D346" s="218" t="s">
        <v>175</v>
      </c>
      <c r="E346" s="219" t="s">
        <v>21</v>
      </c>
      <c r="F346" s="220" t="s">
        <v>531</v>
      </c>
      <c r="G346" s="217"/>
      <c r="H346" s="219" t="s">
        <v>21</v>
      </c>
      <c r="I346" s="221"/>
      <c r="J346" s="217"/>
      <c r="K346" s="217"/>
      <c r="L346" s="222"/>
      <c r="M346" s="223"/>
      <c r="N346" s="224"/>
      <c r="O346" s="224"/>
      <c r="P346" s="224"/>
      <c r="Q346" s="224"/>
      <c r="R346" s="224"/>
      <c r="S346" s="224"/>
      <c r="T346" s="225"/>
      <c r="AT346" s="226" t="s">
        <v>175</v>
      </c>
      <c r="AU346" s="226" t="s">
        <v>83</v>
      </c>
      <c r="AV346" s="12" t="s">
        <v>28</v>
      </c>
      <c r="AW346" s="12" t="s">
        <v>37</v>
      </c>
      <c r="AX346" s="12" t="s">
        <v>75</v>
      </c>
      <c r="AY346" s="226" t="s">
        <v>167</v>
      </c>
    </row>
    <row r="347" spans="2:65" s="13" customFormat="1">
      <c r="B347" s="227"/>
      <c r="C347" s="228"/>
      <c r="D347" s="218" t="s">
        <v>175</v>
      </c>
      <c r="E347" s="229" t="s">
        <v>21</v>
      </c>
      <c r="F347" s="230" t="s">
        <v>532</v>
      </c>
      <c r="G347" s="228"/>
      <c r="H347" s="231">
        <v>49.006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AT347" s="237" t="s">
        <v>175</v>
      </c>
      <c r="AU347" s="237" t="s">
        <v>83</v>
      </c>
      <c r="AV347" s="13" t="s">
        <v>83</v>
      </c>
      <c r="AW347" s="13" t="s">
        <v>37</v>
      </c>
      <c r="AX347" s="13" t="s">
        <v>75</v>
      </c>
      <c r="AY347" s="237" t="s">
        <v>167</v>
      </c>
    </row>
    <row r="348" spans="2:65" s="13" customFormat="1">
      <c r="B348" s="227"/>
      <c r="C348" s="228"/>
      <c r="D348" s="218" t="s">
        <v>175</v>
      </c>
      <c r="E348" s="229" t="s">
        <v>21</v>
      </c>
      <c r="F348" s="230" t="s">
        <v>533</v>
      </c>
      <c r="G348" s="228"/>
      <c r="H348" s="231">
        <v>245.67599999999999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AT348" s="237" t="s">
        <v>175</v>
      </c>
      <c r="AU348" s="237" t="s">
        <v>83</v>
      </c>
      <c r="AV348" s="13" t="s">
        <v>83</v>
      </c>
      <c r="AW348" s="13" t="s">
        <v>37</v>
      </c>
      <c r="AX348" s="13" t="s">
        <v>75</v>
      </c>
      <c r="AY348" s="237" t="s">
        <v>167</v>
      </c>
    </row>
    <row r="349" spans="2:65" s="13" customFormat="1">
      <c r="B349" s="227"/>
      <c r="C349" s="228"/>
      <c r="D349" s="218" t="s">
        <v>175</v>
      </c>
      <c r="E349" s="229" t="s">
        <v>21</v>
      </c>
      <c r="F349" s="230" t="s">
        <v>534</v>
      </c>
      <c r="G349" s="228"/>
      <c r="H349" s="231">
        <v>539.87599999999998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AT349" s="237" t="s">
        <v>175</v>
      </c>
      <c r="AU349" s="237" t="s">
        <v>83</v>
      </c>
      <c r="AV349" s="13" t="s">
        <v>83</v>
      </c>
      <c r="AW349" s="13" t="s">
        <v>37</v>
      </c>
      <c r="AX349" s="13" t="s">
        <v>75</v>
      </c>
      <c r="AY349" s="237" t="s">
        <v>167</v>
      </c>
    </row>
    <row r="350" spans="2:65" s="13" customFormat="1">
      <c r="B350" s="227"/>
      <c r="C350" s="228"/>
      <c r="D350" s="218" t="s">
        <v>175</v>
      </c>
      <c r="E350" s="229" t="s">
        <v>21</v>
      </c>
      <c r="F350" s="230" t="s">
        <v>535</v>
      </c>
      <c r="G350" s="228"/>
      <c r="H350" s="231">
        <v>33.64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AT350" s="237" t="s">
        <v>175</v>
      </c>
      <c r="AU350" s="237" t="s">
        <v>83</v>
      </c>
      <c r="AV350" s="13" t="s">
        <v>83</v>
      </c>
      <c r="AW350" s="13" t="s">
        <v>37</v>
      </c>
      <c r="AX350" s="13" t="s">
        <v>75</v>
      </c>
      <c r="AY350" s="237" t="s">
        <v>167</v>
      </c>
    </row>
    <row r="351" spans="2:65" s="15" customFormat="1">
      <c r="B351" s="249"/>
      <c r="C351" s="250"/>
      <c r="D351" s="218" t="s">
        <v>175</v>
      </c>
      <c r="E351" s="251" t="s">
        <v>21</v>
      </c>
      <c r="F351" s="252" t="s">
        <v>536</v>
      </c>
      <c r="G351" s="250"/>
      <c r="H351" s="253">
        <v>868.19799999999998</v>
      </c>
      <c r="I351" s="254"/>
      <c r="J351" s="250"/>
      <c r="K351" s="250"/>
      <c r="L351" s="255"/>
      <c r="M351" s="256"/>
      <c r="N351" s="257"/>
      <c r="O351" s="257"/>
      <c r="P351" s="257"/>
      <c r="Q351" s="257"/>
      <c r="R351" s="257"/>
      <c r="S351" s="257"/>
      <c r="T351" s="258"/>
      <c r="AT351" s="259" t="s">
        <v>175</v>
      </c>
      <c r="AU351" s="259" t="s">
        <v>83</v>
      </c>
      <c r="AV351" s="15" t="s">
        <v>178</v>
      </c>
      <c r="AW351" s="15" t="s">
        <v>37</v>
      </c>
      <c r="AX351" s="15" t="s">
        <v>75</v>
      </c>
      <c r="AY351" s="259" t="s">
        <v>167</v>
      </c>
    </row>
    <row r="352" spans="2:65" s="12" customFormat="1">
      <c r="B352" s="216"/>
      <c r="C352" s="217"/>
      <c r="D352" s="218" t="s">
        <v>175</v>
      </c>
      <c r="E352" s="219" t="s">
        <v>21</v>
      </c>
      <c r="F352" s="220" t="s">
        <v>537</v>
      </c>
      <c r="G352" s="217"/>
      <c r="H352" s="219" t="s">
        <v>21</v>
      </c>
      <c r="I352" s="221"/>
      <c r="J352" s="217"/>
      <c r="K352" s="217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175</v>
      </c>
      <c r="AU352" s="226" t="s">
        <v>83</v>
      </c>
      <c r="AV352" s="12" t="s">
        <v>28</v>
      </c>
      <c r="AW352" s="12" t="s">
        <v>37</v>
      </c>
      <c r="AX352" s="12" t="s">
        <v>75</v>
      </c>
      <c r="AY352" s="226" t="s">
        <v>167</v>
      </c>
    </row>
    <row r="353" spans="2:65" s="13" customFormat="1">
      <c r="B353" s="227"/>
      <c r="C353" s="228"/>
      <c r="D353" s="218" t="s">
        <v>175</v>
      </c>
      <c r="E353" s="229" t="s">
        <v>21</v>
      </c>
      <c r="F353" s="230" t="s">
        <v>538</v>
      </c>
      <c r="G353" s="228"/>
      <c r="H353" s="231">
        <v>45.56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AT353" s="237" t="s">
        <v>175</v>
      </c>
      <c r="AU353" s="237" t="s">
        <v>83</v>
      </c>
      <c r="AV353" s="13" t="s">
        <v>83</v>
      </c>
      <c r="AW353" s="13" t="s">
        <v>37</v>
      </c>
      <c r="AX353" s="13" t="s">
        <v>75</v>
      </c>
      <c r="AY353" s="237" t="s">
        <v>167</v>
      </c>
    </row>
    <row r="354" spans="2:65" s="15" customFormat="1">
      <c r="B354" s="249"/>
      <c r="C354" s="250"/>
      <c r="D354" s="218" t="s">
        <v>175</v>
      </c>
      <c r="E354" s="251" t="s">
        <v>21</v>
      </c>
      <c r="F354" s="252" t="s">
        <v>539</v>
      </c>
      <c r="G354" s="250"/>
      <c r="H354" s="253">
        <v>45.56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AT354" s="259" t="s">
        <v>175</v>
      </c>
      <c r="AU354" s="259" t="s">
        <v>83</v>
      </c>
      <c r="AV354" s="15" t="s">
        <v>178</v>
      </c>
      <c r="AW354" s="15" t="s">
        <v>37</v>
      </c>
      <c r="AX354" s="15" t="s">
        <v>75</v>
      </c>
      <c r="AY354" s="259" t="s">
        <v>167</v>
      </c>
    </row>
    <row r="355" spans="2:65" s="12" customFormat="1">
      <c r="B355" s="216"/>
      <c r="C355" s="217"/>
      <c r="D355" s="218" t="s">
        <v>175</v>
      </c>
      <c r="E355" s="219" t="s">
        <v>21</v>
      </c>
      <c r="F355" s="220" t="s">
        <v>540</v>
      </c>
      <c r="G355" s="217"/>
      <c r="H355" s="219" t="s">
        <v>21</v>
      </c>
      <c r="I355" s="221"/>
      <c r="J355" s="217"/>
      <c r="K355" s="217"/>
      <c r="L355" s="222"/>
      <c r="M355" s="223"/>
      <c r="N355" s="224"/>
      <c r="O355" s="224"/>
      <c r="P355" s="224"/>
      <c r="Q355" s="224"/>
      <c r="R355" s="224"/>
      <c r="S355" s="224"/>
      <c r="T355" s="225"/>
      <c r="AT355" s="226" t="s">
        <v>175</v>
      </c>
      <c r="AU355" s="226" t="s">
        <v>83</v>
      </c>
      <c r="AV355" s="12" t="s">
        <v>28</v>
      </c>
      <c r="AW355" s="12" t="s">
        <v>37</v>
      </c>
      <c r="AX355" s="12" t="s">
        <v>75</v>
      </c>
      <c r="AY355" s="226" t="s">
        <v>167</v>
      </c>
    </row>
    <row r="356" spans="2:65" s="13" customFormat="1">
      <c r="B356" s="227"/>
      <c r="C356" s="228"/>
      <c r="D356" s="218" t="s">
        <v>175</v>
      </c>
      <c r="E356" s="229" t="s">
        <v>21</v>
      </c>
      <c r="F356" s="230" t="s">
        <v>339</v>
      </c>
      <c r="G356" s="228"/>
      <c r="H356" s="231">
        <v>45.56</v>
      </c>
      <c r="I356" s="232"/>
      <c r="J356" s="228"/>
      <c r="K356" s="228"/>
      <c r="L356" s="233"/>
      <c r="M356" s="234"/>
      <c r="N356" s="235"/>
      <c r="O356" s="235"/>
      <c r="P356" s="235"/>
      <c r="Q356" s="235"/>
      <c r="R356" s="235"/>
      <c r="S356" s="235"/>
      <c r="T356" s="236"/>
      <c r="AT356" s="237" t="s">
        <v>175</v>
      </c>
      <c r="AU356" s="237" t="s">
        <v>83</v>
      </c>
      <c r="AV356" s="13" t="s">
        <v>83</v>
      </c>
      <c r="AW356" s="13" t="s">
        <v>37</v>
      </c>
      <c r="AX356" s="13" t="s">
        <v>75</v>
      </c>
      <c r="AY356" s="237" t="s">
        <v>167</v>
      </c>
    </row>
    <row r="357" spans="2:65" s="15" customFormat="1">
      <c r="B357" s="249"/>
      <c r="C357" s="250"/>
      <c r="D357" s="218" t="s">
        <v>175</v>
      </c>
      <c r="E357" s="251" t="s">
        <v>21</v>
      </c>
      <c r="F357" s="252" t="s">
        <v>541</v>
      </c>
      <c r="G357" s="250"/>
      <c r="H357" s="253">
        <v>45.56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AT357" s="259" t="s">
        <v>175</v>
      </c>
      <c r="AU357" s="259" t="s">
        <v>83</v>
      </c>
      <c r="AV357" s="15" t="s">
        <v>178</v>
      </c>
      <c r="AW357" s="15" t="s">
        <v>37</v>
      </c>
      <c r="AX357" s="15" t="s">
        <v>75</v>
      </c>
      <c r="AY357" s="259" t="s">
        <v>167</v>
      </c>
    </row>
    <row r="358" spans="2:65" s="14" customFormat="1">
      <c r="B358" s="238"/>
      <c r="C358" s="239"/>
      <c r="D358" s="218" t="s">
        <v>175</v>
      </c>
      <c r="E358" s="240" t="s">
        <v>21</v>
      </c>
      <c r="F358" s="241" t="s">
        <v>183</v>
      </c>
      <c r="G358" s="239"/>
      <c r="H358" s="242">
        <v>959.31799999999998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AT358" s="248" t="s">
        <v>175</v>
      </c>
      <c r="AU358" s="248" t="s">
        <v>83</v>
      </c>
      <c r="AV358" s="14" t="s">
        <v>174</v>
      </c>
      <c r="AW358" s="14" t="s">
        <v>37</v>
      </c>
      <c r="AX358" s="14" t="s">
        <v>28</v>
      </c>
      <c r="AY358" s="248" t="s">
        <v>167</v>
      </c>
    </row>
    <row r="359" spans="2:65" s="1" customFormat="1" ht="16.5" customHeight="1">
      <c r="B359" s="42"/>
      <c r="C359" s="260" t="s">
        <v>542</v>
      </c>
      <c r="D359" s="260" t="s">
        <v>260</v>
      </c>
      <c r="E359" s="261" t="s">
        <v>543</v>
      </c>
      <c r="F359" s="262" t="s">
        <v>544</v>
      </c>
      <c r="G359" s="263" t="s">
        <v>189</v>
      </c>
      <c r="H359" s="264">
        <v>885.56200000000001</v>
      </c>
      <c r="I359" s="265"/>
      <c r="J359" s="266">
        <f>ROUND(I359*H359,1)</f>
        <v>0</v>
      </c>
      <c r="K359" s="262" t="s">
        <v>21</v>
      </c>
      <c r="L359" s="267"/>
      <c r="M359" s="268" t="s">
        <v>21</v>
      </c>
      <c r="N359" s="269" t="s">
        <v>46</v>
      </c>
      <c r="O359" s="43"/>
      <c r="P359" s="213">
        <f>O359*H359</f>
        <v>0</v>
      </c>
      <c r="Q359" s="213">
        <v>3.9199999999999999E-3</v>
      </c>
      <c r="R359" s="213">
        <f>Q359*H359</f>
        <v>3.4714030399999998</v>
      </c>
      <c r="S359" s="213">
        <v>0</v>
      </c>
      <c r="T359" s="214">
        <f>S359*H359</f>
        <v>0</v>
      </c>
      <c r="AR359" s="25" t="s">
        <v>322</v>
      </c>
      <c r="AT359" s="25" t="s">
        <v>260</v>
      </c>
      <c r="AU359" s="25" t="s">
        <v>83</v>
      </c>
      <c r="AY359" s="25" t="s">
        <v>167</v>
      </c>
      <c r="BE359" s="215">
        <f>IF(N359="základní",J359,0)</f>
        <v>0</v>
      </c>
      <c r="BF359" s="215">
        <f>IF(N359="snížená",J359,0)</f>
        <v>0</v>
      </c>
      <c r="BG359" s="215">
        <f>IF(N359="zákl. přenesená",J359,0)</f>
        <v>0</v>
      </c>
      <c r="BH359" s="215">
        <f>IF(N359="sníž. přenesená",J359,0)</f>
        <v>0</v>
      </c>
      <c r="BI359" s="215">
        <f>IF(N359="nulová",J359,0)</f>
        <v>0</v>
      </c>
      <c r="BJ359" s="25" t="s">
        <v>28</v>
      </c>
      <c r="BK359" s="215">
        <f>ROUND(I359*H359,1)</f>
        <v>0</v>
      </c>
      <c r="BL359" s="25" t="s">
        <v>243</v>
      </c>
      <c r="BM359" s="25" t="s">
        <v>545</v>
      </c>
    </row>
    <row r="360" spans="2:65" s="13" customFormat="1">
      <c r="B360" s="227"/>
      <c r="C360" s="228"/>
      <c r="D360" s="218" t="s">
        <v>175</v>
      </c>
      <c r="E360" s="229" t="s">
        <v>21</v>
      </c>
      <c r="F360" s="230" t="s">
        <v>546</v>
      </c>
      <c r="G360" s="228"/>
      <c r="H360" s="231">
        <v>885.56200000000001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AT360" s="237" t="s">
        <v>175</v>
      </c>
      <c r="AU360" s="237" t="s">
        <v>83</v>
      </c>
      <c r="AV360" s="13" t="s">
        <v>83</v>
      </c>
      <c r="AW360" s="13" t="s">
        <v>37</v>
      </c>
      <c r="AX360" s="13" t="s">
        <v>28</v>
      </c>
      <c r="AY360" s="237" t="s">
        <v>167</v>
      </c>
    </row>
    <row r="361" spans="2:65" s="1" customFormat="1" ht="16.5" customHeight="1">
      <c r="B361" s="42"/>
      <c r="C361" s="260" t="s">
        <v>547</v>
      </c>
      <c r="D361" s="260" t="s">
        <v>260</v>
      </c>
      <c r="E361" s="261" t="s">
        <v>548</v>
      </c>
      <c r="F361" s="262" t="s">
        <v>549</v>
      </c>
      <c r="G361" s="263" t="s">
        <v>189</v>
      </c>
      <c r="H361" s="264">
        <v>46.470999999999997</v>
      </c>
      <c r="I361" s="265"/>
      <c r="J361" s="266">
        <f>ROUND(I361*H361,1)</f>
        <v>0</v>
      </c>
      <c r="K361" s="262" t="s">
        <v>21</v>
      </c>
      <c r="L361" s="267"/>
      <c r="M361" s="268" t="s">
        <v>21</v>
      </c>
      <c r="N361" s="269" t="s">
        <v>46</v>
      </c>
      <c r="O361" s="43"/>
      <c r="P361" s="213">
        <f>O361*H361</f>
        <v>0</v>
      </c>
      <c r="Q361" s="213">
        <v>2.8E-3</v>
      </c>
      <c r="R361" s="213">
        <f>Q361*H361</f>
        <v>0.13011879999999998</v>
      </c>
      <c r="S361" s="213">
        <v>0</v>
      </c>
      <c r="T361" s="214">
        <f>S361*H361</f>
        <v>0</v>
      </c>
      <c r="AR361" s="25" t="s">
        <v>322</v>
      </c>
      <c r="AT361" s="25" t="s">
        <v>260</v>
      </c>
      <c r="AU361" s="25" t="s">
        <v>83</v>
      </c>
      <c r="AY361" s="25" t="s">
        <v>167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25" t="s">
        <v>28</v>
      </c>
      <c r="BK361" s="215">
        <f>ROUND(I361*H361,1)</f>
        <v>0</v>
      </c>
      <c r="BL361" s="25" t="s">
        <v>243</v>
      </c>
      <c r="BM361" s="25" t="s">
        <v>550</v>
      </c>
    </row>
    <row r="362" spans="2:65" s="13" customFormat="1">
      <c r="B362" s="227"/>
      <c r="C362" s="228"/>
      <c r="D362" s="218" t="s">
        <v>175</v>
      </c>
      <c r="E362" s="229" t="s">
        <v>21</v>
      </c>
      <c r="F362" s="230" t="s">
        <v>551</v>
      </c>
      <c r="G362" s="228"/>
      <c r="H362" s="231">
        <v>46.470999999999997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AT362" s="237" t="s">
        <v>175</v>
      </c>
      <c r="AU362" s="237" t="s">
        <v>83</v>
      </c>
      <c r="AV362" s="13" t="s">
        <v>83</v>
      </c>
      <c r="AW362" s="13" t="s">
        <v>37</v>
      </c>
      <c r="AX362" s="13" t="s">
        <v>75</v>
      </c>
      <c r="AY362" s="237" t="s">
        <v>167</v>
      </c>
    </row>
    <row r="363" spans="2:65" s="14" customFormat="1">
      <c r="B363" s="238"/>
      <c r="C363" s="239"/>
      <c r="D363" s="218" t="s">
        <v>175</v>
      </c>
      <c r="E363" s="240" t="s">
        <v>21</v>
      </c>
      <c r="F363" s="241" t="s">
        <v>183</v>
      </c>
      <c r="G363" s="239"/>
      <c r="H363" s="242">
        <v>46.470999999999997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AT363" s="248" t="s">
        <v>175</v>
      </c>
      <c r="AU363" s="248" t="s">
        <v>83</v>
      </c>
      <c r="AV363" s="14" t="s">
        <v>174</v>
      </c>
      <c r="AW363" s="14" t="s">
        <v>6</v>
      </c>
      <c r="AX363" s="14" t="s">
        <v>28</v>
      </c>
      <c r="AY363" s="248" t="s">
        <v>167</v>
      </c>
    </row>
    <row r="364" spans="2:65" s="1" customFormat="1" ht="16.5" customHeight="1">
      <c r="B364" s="42"/>
      <c r="C364" s="260" t="s">
        <v>522</v>
      </c>
      <c r="D364" s="260" t="s">
        <v>260</v>
      </c>
      <c r="E364" s="261" t="s">
        <v>552</v>
      </c>
      <c r="F364" s="262" t="s">
        <v>553</v>
      </c>
      <c r="G364" s="263" t="s">
        <v>189</v>
      </c>
      <c r="H364" s="264">
        <v>47.4</v>
      </c>
      <c r="I364" s="265"/>
      <c r="J364" s="266">
        <f>ROUND(I364*H364,1)</f>
        <v>0</v>
      </c>
      <c r="K364" s="262" t="s">
        <v>173</v>
      </c>
      <c r="L364" s="267"/>
      <c r="M364" s="268" t="s">
        <v>21</v>
      </c>
      <c r="N364" s="269" t="s">
        <v>46</v>
      </c>
      <c r="O364" s="43"/>
      <c r="P364" s="213">
        <f>O364*H364</f>
        <v>0</v>
      </c>
      <c r="Q364" s="213">
        <v>1.5E-3</v>
      </c>
      <c r="R364" s="213">
        <f>Q364*H364</f>
        <v>7.1099999999999997E-2</v>
      </c>
      <c r="S364" s="213">
        <v>0</v>
      </c>
      <c r="T364" s="214">
        <f>S364*H364</f>
        <v>0</v>
      </c>
      <c r="AR364" s="25" t="s">
        <v>322</v>
      </c>
      <c r="AT364" s="25" t="s">
        <v>260</v>
      </c>
      <c r="AU364" s="25" t="s">
        <v>83</v>
      </c>
      <c r="AY364" s="25" t="s">
        <v>167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25" t="s">
        <v>28</v>
      </c>
      <c r="BK364" s="215">
        <f>ROUND(I364*H364,1)</f>
        <v>0</v>
      </c>
      <c r="BL364" s="25" t="s">
        <v>243</v>
      </c>
      <c r="BM364" s="25" t="s">
        <v>554</v>
      </c>
    </row>
    <row r="365" spans="2:65" s="13" customFormat="1">
      <c r="B365" s="227"/>
      <c r="C365" s="228"/>
      <c r="D365" s="218" t="s">
        <v>175</v>
      </c>
      <c r="E365" s="229" t="s">
        <v>21</v>
      </c>
      <c r="F365" s="230" t="s">
        <v>555</v>
      </c>
      <c r="G365" s="228"/>
      <c r="H365" s="231">
        <v>47.4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AT365" s="237" t="s">
        <v>175</v>
      </c>
      <c r="AU365" s="237" t="s">
        <v>83</v>
      </c>
      <c r="AV365" s="13" t="s">
        <v>83</v>
      </c>
      <c r="AW365" s="13" t="s">
        <v>37</v>
      </c>
      <c r="AX365" s="13" t="s">
        <v>28</v>
      </c>
      <c r="AY365" s="237" t="s">
        <v>167</v>
      </c>
    </row>
    <row r="366" spans="2:65" s="1" customFormat="1" ht="25.5" customHeight="1">
      <c r="B366" s="42"/>
      <c r="C366" s="204" t="s">
        <v>530</v>
      </c>
      <c r="D366" s="204" t="s">
        <v>169</v>
      </c>
      <c r="E366" s="205" t="s">
        <v>556</v>
      </c>
      <c r="F366" s="206" t="s">
        <v>557</v>
      </c>
      <c r="G366" s="207" t="s">
        <v>189</v>
      </c>
      <c r="H366" s="208">
        <v>138.393</v>
      </c>
      <c r="I366" s="209"/>
      <c r="J366" s="210">
        <f>ROUND(I366*H366,1)</f>
        <v>0</v>
      </c>
      <c r="K366" s="206" t="s">
        <v>173</v>
      </c>
      <c r="L366" s="62"/>
      <c r="M366" s="211" t="s">
        <v>21</v>
      </c>
      <c r="N366" s="212" t="s">
        <v>46</v>
      </c>
      <c r="O366" s="43"/>
      <c r="P366" s="213">
        <f>O366*H366</f>
        <v>0</v>
      </c>
      <c r="Q366" s="213">
        <v>2.9999999999999997E-4</v>
      </c>
      <c r="R366" s="213">
        <f>Q366*H366</f>
        <v>4.1517899999999996E-2</v>
      </c>
      <c r="S366" s="213">
        <v>0</v>
      </c>
      <c r="T366" s="214">
        <f>S366*H366</f>
        <v>0</v>
      </c>
      <c r="AR366" s="25" t="s">
        <v>243</v>
      </c>
      <c r="AT366" s="25" t="s">
        <v>169</v>
      </c>
      <c r="AU366" s="25" t="s">
        <v>83</v>
      </c>
      <c r="AY366" s="25" t="s">
        <v>167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25" t="s">
        <v>28</v>
      </c>
      <c r="BK366" s="215">
        <f>ROUND(I366*H366,1)</f>
        <v>0</v>
      </c>
      <c r="BL366" s="25" t="s">
        <v>243</v>
      </c>
      <c r="BM366" s="25" t="s">
        <v>558</v>
      </c>
    </row>
    <row r="367" spans="2:65" s="13" customFormat="1">
      <c r="B367" s="227"/>
      <c r="C367" s="228"/>
      <c r="D367" s="218" t="s">
        <v>175</v>
      </c>
      <c r="E367" s="229" t="s">
        <v>21</v>
      </c>
      <c r="F367" s="230" t="s">
        <v>559</v>
      </c>
      <c r="G367" s="228"/>
      <c r="H367" s="231">
        <v>138.393</v>
      </c>
      <c r="I367" s="232"/>
      <c r="J367" s="228"/>
      <c r="K367" s="228"/>
      <c r="L367" s="233"/>
      <c r="M367" s="234"/>
      <c r="N367" s="235"/>
      <c r="O367" s="235"/>
      <c r="P367" s="235"/>
      <c r="Q367" s="235"/>
      <c r="R367" s="235"/>
      <c r="S367" s="235"/>
      <c r="T367" s="236"/>
      <c r="AT367" s="237" t="s">
        <v>175</v>
      </c>
      <c r="AU367" s="237" t="s">
        <v>83</v>
      </c>
      <c r="AV367" s="13" t="s">
        <v>83</v>
      </c>
      <c r="AW367" s="13" t="s">
        <v>37</v>
      </c>
      <c r="AX367" s="13" t="s">
        <v>75</v>
      </c>
      <c r="AY367" s="237" t="s">
        <v>167</v>
      </c>
    </row>
    <row r="368" spans="2:65" s="14" customFormat="1">
      <c r="B368" s="238"/>
      <c r="C368" s="239"/>
      <c r="D368" s="218" t="s">
        <v>175</v>
      </c>
      <c r="E368" s="240" t="s">
        <v>21</v>
      </c>
      <c r="F368" s="241" t="s">
        <v>183</v>
      </c>
      <c r="G368" s="239"/>
      <c r="H368" s="242">
        <v>138.393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AT368" s="248" t="s">
        <v>175</v>
      </c>
      <c r="AU368" s="248" t="s">
        <v>83</v>
      </c>
      <c r="AV368" s="14" t="s">
        <v>174</v>
      </c>
      <c r="AW368" s="14" t="s">
        <v>6</v>
      </c>
      <c r="AX368" s="14" t="s">
        <v>28</v>
      </c>
      <c r="AY368" s="248" t="s">
        <v>167</v>
      </c>
    </row>
    <row r="369" spans="2:65" s="1" customFormat="1" ht="16.5" customHeight="1">
      <c r="B369" s="42"/>
      <c r="C369" s="260" t="s">
        <v>545</v>
      </c>
      <c r="D369" s="260" t="s">
        <v>260</v>
      </c>
      <c r="E369" s="261" t="s">
        <v>560</v>
      </c>
      <c r="F369" s="262" t="s">
        <v>561</v>
      </c>
      <c r="G369" s="263" t="s">
        <v>189</v>
      </c>
      <c r="H369" s="264">
        <v>141.161</v>
      </c>
      <c r="I369" s="265"/>
      <c r="J369" s="266">
        <f>ROUND(I369*H369,1)</f>
        <v>0</v>
      </c>
      <c r="K369" s="262" t="s">
        <v>173</v>
      </c>
      <c r="L369" s="267"/>
      <c r="M369" s="268" t="s">
        <v>21</v>
      </c>
      <c r="N369" s="269" t="s">
        <v>46</v>
      </c>
      <c r="O369" s="43"/>
      <c r="P369" s="213">
        <f>O369*H369</f>
        <v>0</v>
      </c>
      <c r="Q369" s="213">
        <v>3.9199999999999999E-3</v>
      </c>
      <c r="R369" s="213">
        <f>Q369*H369</f>
        <v>0.55335111999999997</v>
      </c>
      <c r="S369" s="213">
        <v>0</v>
      </c>
      <c r="T369" s="214">
        <f>S369*H369</f>
        <v>0</v>
      </c>
      <c r="AR369" s="25" t="s">
        <v>322</v>
      </c>
      <c r="AT369" s="25" t="s">
        <v>260</v>
      </c>
      <c r="AU369" s="25" t="s">
        <v>83</v>
      </c>
      <c r="AY369" s="25" t="s">
        <v>167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25" t="s">
        <v>28</v>
      </c>
      <c r="BK369" s="215">
        <f>ROUND(I369*H369,1)</f>
        <v>0</v>
      </c>
      <c r="BL369" s="25" t="s">
        <v>243</v>
      </c>
      <c r="BM369" s="25" t="s">
        <v>562</v>
      </c>
    </row>
    <row r="370" spans="2:65" s="1" customFormat="1" ht="16.5" customHeight="1">
      <c r="B370" s="42"/>
      <c r="C370" s="204" t="s">
        <v>550</v>
      </c>
      <c r="D370" s="204" t="s">
        <v>169</v>
      </c>
      <c r="E370" s="205" t="s">
        <v>563</v>
      </c>
      <c r="F370" s="206" t="s">
        <v>564</v>
      </c>
      <c r="G370" s="207" t="s">
        <v>189</v>
      </c>
      <c r="H370" s="208">
        <v>463.798</v>
      </c>
      <c r="I370" s="209"/>
      <c r="J370" s="210">
        <f>ROUND(I370*H370,1)</f>
        <v>0</v>
      </c>
      <c r="K370" s="206" t="s">
        <v>173</v>
      </c>
      <c r="L370" s="62"/>
      <c r="M370" s="211" t="s">
        <v>21</v>
      </c>
      <c r="N370" s="212" t="s">
        <v>46</v>
      </c>
      <c r="O370" s="43"/>
      <c r="P370" s="213">
        <f>O370*H370</f>
        <v>0</v>
      </c>
      <c r="Q370" s="213">
        <v>2.9999999999999997E-4</v>
      </c>
      <c r="R370" s="213">
        <f>Q370*H370</f>
        <v>0.1391394</v>
      </c>
      <c r="S370" s="213">
        <v>0</v>
      </c>
      <c r="T370" s="214">
        <f>S370*H370</f>
        <v>0</v>
      </c>
      <c r="AR370" s="25" t="s">
        <v>243</v>
      </c>
      <c r="AT370" s="25" t="s">
        <v>169</v>
      </c>
      <c r="AU370" s="25" t="s">
        <v>83</v>
      </c>
      <c r="AY370" s="25" t="s">
        <v>167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25" t="s">
        <v>28</v>
      </c>
      <c r="BK370" s="215">
        <f>ROUND(I370*H370,1)</f>
        <v>0</v>
      </c>
      <c r="BL370" s="25" t="s">
        <v>243</v>
      </c>
      <c r="BM370" s="25" t="s">
        <v>565</v>
      </c>
    </row>
    <row r="371" spans="2:65" s="13" customFormat="1" ht="24">
      <c r="B371" s="227"/>
      <c r="C371" s="228"/>
      <c r="D371" s="218" t="s">
        <v>175</v>
      </c>
      <c r="E371" s="229" t="s">
        <v>21</v>
      </c>
      <c r="F371" s="230" t="s">
        <v>566</v>
      </c>
      <c r="G371" s="228"/>
      <c r="H371" s="231">
        <v>87.936999999999998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AT371" s="237" t="s">
        <v>175</v>
      </c>
      <c r="AU371" s="237" t="s">
        <v>83</v>
      </c>
      <c r="AV371" s="13" t="s">
        <v>83</v>
      </c>
      <c r="AW371" s="13" t="s">
        <v>37</v>
      </c>
      <c r="AX371" s="13" t="s">
        <v>75</v>
      </c>
      <c r="AY371" s="237" t="s">
        <v>167</v>
      </c>
    </row>
    <row r="372" spans="2:65" s="15" customFormat="1">
      <c r="B372" s="249"/>
      <c r="C372" s="250"/>
      <c r="D372" s="218" t="s">
        <v>175</v>
      </c>
      <c r="E372" s="251" t="s">
        <v>21</v>
      </c>
      <c r="F372" s="252" t="s">
        <v>567</v>
      </c>
      <c r="G372" s="250"/>
      <c r="H372" s="253">
        <v>87.936999999999998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AT372" s="259" t="s">
        <v>175</v>
      </c>
      <c r="AU372" s="259" t="s">
        <v>83</v>
      </c>
      <c r="AV372" s="15" t="s">
        <v>178</v>
      </c>
      <c r="AW372" s="15" t="s">
        <v>37</v>
      </c>
      <c r="AX372" s="15" t="s">
        <v>75</v>
      </c>
      <c r="AY372" s="259" t="s">
        <v>167</v>
      </c>
    </row>
    <row r="373" spans="2:65" s="13" customFormat="1">
      <c r="B373" s="227"/>
      <c r="C373" s="228"/>
      <c r="D373" s="218" t="s">
        <v>175</v>
      </c>
      <c r="E373" s="229" t="s">
        <v>21</v>
      </c>
      <c r="F373" s="230" t="s">
        <v>568</v>
      </c>
      <c r="G373" s="228"/>
      <c r="H373" s="231">
        <v>67.097999999999999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AT373" s="237" t="s">
        <v>175</v>
      </c>
      <c r="AU373" s="237" t="s">
        <v>83</v>
      </c>
      <c r="AV373" s="13" t="s">
        <v>83</v>
      </c>
      <c r="AW373" s="13" t="s">
        <v>37</v>
      </c>
      <c r="AX373" s="13" t="s">
        <v>75</v>
      </c>
      <c r="AY373" s="237" t="s">
        <v>167</v>
      </c>
    </row>
    <row r="374" spans="2:65" s="15" customFormat="1">
      <c r="B374" s="249"/>
      <c r="C374" s="250"/>
      <c r="D374" s="218" t="s">
        <v>175</v>
      </c>
      <c r="E374" s="251" t="s">
        <v>21</v>
      </c>
      <c r="F374" s="252" t="s">
        <v>569</v>
      </c>
      <c r="G374" s="250"/>
      <c r="H374" s="253">
        <v>67.097999999999999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AT374" s="259" t="s">
        <v>175</v>
      </c>
      <c r="AU374" s="259" t="s">
        <v>83</v>
      </c>
      <c r="AV374" s="15" t="s">
        <v>178</v>
      </c>
      <c r="AW374" s="15" t="s">
        <v>37</v>
      </c>
      <c r="AX374" s="15" t="s">
        <v>75</v>
      </c>
      <c r="AY374" s="259" t="s">
        <v>167</v>
      </c>
    </row>
    <row r="375" spans="2:65" s="13" customFormat="1" ht="24">
      <c r="B375" s="227"/>
      <c r="C375" s="228"/>
      <c r="D375" s="218" t="s">
        <v>175</v>
      </c>
      <c r="E375" s="229" t="s">
        <v>21</v>
      </c>
      <c r="F375" s="230" t="s">
        <v>570</v>
      </c>
      <c r="G375" s="228"/>
      <c r="H375" s="231">
        <v>101.586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AT375" s="237" t="s">
        <v>175</v>
      </c>
      <c r="AU375" s="237" t="s">
        <v>83</v>
      </c>
      <c r="AV375" s="13" t="s">
        <v>83</v>
      </c>
      <c r="AW375" s="13" t="s">
        <v>37</v>
      </c>
      <c r="AX375" s="13" t="s">
        <v>75</v>
      </c>
      <c r="AY375" s="237" t="s">
        <v>167</v>
      </c>
    </row>
    <row r="376" spans="2:65" s="13" customFormat="1">
      <c r="B376" s="227"/>
      <c r="C376" s="228"/>
      <c r="D376" s="218" t="s">
        <v>175</v>
      </c>
      <c r="E376" s="229" t="s">
        <v>21</v>
      </c>
      <c r="F376" s="230" t="s">
        <v>571</v>
      </c>
      <c r="G376" s="228"/>
      <c r="H376" s="231">
        <v>115.238</v>
      </c>
      <c r="I376" s="232"/>
      <c r="J376" s="228"/>
      <c r="K376" s="228"/>
      <c r="L376" s="233"/>
      <c r="M376" s="234"/>
      <c r="N376" s="235"/>
      <c r="O376" s="235"/>
      <c r="P376" s="235"/>
      <c r="Q376" s="235"/>
      <c r="R376" s="235"/>
      <c r="S376" s="235"/>
      <c r="T376" s="236"/>
      <c r="AT376" s="237" t="s">
        <v>175</v>
      </c>
      <c r="AU376" s="237" t="s">
        <v>83</v>
      </c>
      <c r="AV376" s="13" t="s">
        <v>83</v>
      </c>
      <c r="AW376" s="13" t="s">
        <v>37</v>
      </c>
      <c r="AX376" s="13" t="s">
        <v>75</v>
      </c>
      <c r="AY376" s="237" t="s">
        <v>167</v>
      </c>
    </row>
    <row r="377" spans="2:65" s="15" customFormat="1">
      <c r="B377" s="249"/>
      <c r="C377" s="250"/>
      <c r="D377" s="218" t="s">
        <v>175</v>
      </c>
      <c r="E377" s="251" t="s">
        <v>21</v>
      </c>
      <c r="F377" s="252" t="s">
        <v>572</v>
      </c>
      <c r="G377" s="250"/>
      <c r="H377" s="253">
        <v>216.82400000000001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AT377" s="259" t="s">
        <v>175</v>
      </c>
      <c r="AU377" s="259" t="s">
        <v>83</v>
      </c>
      <c r="AV377" s="15" t="s">
        <v>178</v>
      </c>
      <c r="AW377" s="15" t="s">
        <v>37</v>
      </c>
      <c r="AX377" s="15" t="s">
        <v>75</v>
      </c>
      <c r="AY377" s="259" t="s">
        <v>167</v>
      </c>
    </row>
    <row r="378" spans="2:65" s="13" customFormat="1" ht="24">
      <c r="B378" s="227"/>
      <c r="C378" s="228"/>
      <c r="D378" s="218" t="s">
        <v>175</v>
      </c>
      <c r="E378" s="229" t="s">
        <v>21</v>
      </c>
      <c r="F378" s="230" t="s">
        <v>573</v>
      </c>
      <c r="G378" s="228"/>
      <c r="H378" s="231">
        <v>48.996000000000002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AT378" s="237" t="s">
        <v>175</v>
      </c>
      <c r="AU378" s="237" t="s">
        <v>83</v>
      </c>
      <c r="AV378" s="13" t="s">
        <v>83</v>
      </c>
      <c r="AW378" s="13" t="s">
        <v>37</v>
      </c>
      <c r="AX378" s="13" t="s">
        <v>75</v>
      </c>
      <c r="AY378" s="237" t="s">
        <v>167</v>
      </c>
    </row>
    <row r="379" spans="2:65" s="13" customFormat="1">
      <c r="B379" s="227"/>
      <c r="C379" s="228"/>
      <c r="D379" s="218" t="s">
        <v>175</v>
      </c>
      <c r="E379" s="229" t="s">
        <v>21</v>
      </c>
      <c r="F379" s="230" t="s">
        <v>574</v>
      </c>
      <c r="G379" s="228"/>
      <c r="H379" s="231">
        <v>4.0720000000000001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AT379" s="237" t="s">
        <v>175</v>
      </c>
      <c r="AU379" s="237" t="s">
        <v>83</v>
      </c>
      <c r="AV379" s="13" t="s">
        <v>83</v>
      </c>
      <c r="AW379" s="13" t="s">
        <v>37</v>
      </c>
      <c r="AX379" s="13" t="s">
        <v>75</v>
      </c>
      <c r="AY379" s="237" t="s">
        <v>167</v>
      </c>
    </row>
    <row r="380" spans="2:65" s="13" customFormat="1" ht="24">
      <c r="B380" s="227"/>
      <c r="C380" s="228"/>
      <c r="D380" s="218" t="s">
        <v>175</v>
      </c>
      <c r="E380" s="229" t="s">
        <v>21</v>
      </c>
      <c r="F380" s="230" t="s">
        <v>575</v>
      </c>
      <c r="G380" s="228"/>
      <c r="H380" s="231">
        <v>29.260999999999999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AT380" s="237" t="s">
        <v>175</v>
      </c>
      <c r="AU380" s="237" t="s">
        <v>83</v>
      </c>
      <c r="AV380" s="13" t="s">
        <v>83</v>
      </c>
      <c r="AW380" s="13" t="s">
        <v>37</v>
      </c>
      <c r="AX380" s="13" t="s">
        <v>75</v>
      </c>
      <c r="AY380" s="237" t="s">
        <v>167</v>
      </c>
    </row>
    <row r="381" spans="2:65" s="15" customFormat="1">
      <c r="B381" s="249"/>
      <c r="C381" s="250"/>
      <c r="D381" s="218" t="s">
        <v>175</v>
      </c>
      <c r="E381" s="251" t="s">
        <v>21</v>
      </c>
      <c r="F381" s="252" t="s">
        <v>576</v>
      </c>
      <c r="G381" s="250"/>
      <c r="H381" s="253">
        <v>82.328999999999994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AT381" s="259" t="s">
        <v>175</v>
      </c>
      <c r="AU381" s="259" t="s">
        <v>83</v>
      </c>
      <c r="AV381" s="15" t="s">
        <v>178</v>
      </c>
      <c r="AW381" s="15" t="s">
        <v>37</v>
      </c>
      <c r="AX381" s="15" t="s">
        <v>75</v>
      </c>
      <c r="AY381" s="259" t="s">
        <v>167</v>
      </c>
    </row>
    <row r="382" spans="2:65" s="13" customFormat="1">
      <c r="B382" s="227"/>
      <c r="C382" s="228"/>
      <c r="D382" s="218" t="s">
        <v>175</v>
      </c>
      <c r="E382" s="229" t="s">
        <v>21</v>
      </c>
      <c r="F382" s="230" t="s">
        <v>577</v>
      </c>
      <c r="G382" s="228"/>
      <c r="H382" s="231">
        <v>9.61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AT382" s="237" t="s">
        <v>175</v>
      </c>
      <c r="AU382" s="237" t="s">
        <v>83</v>
      </c>
      <c r="AV382" s="13" t="s">
        <v>83</v>
      </c>
      <c r="AW382" s="13" t="s">
        <v>37</v>
      </c>
      <c r="AX382" s="13" t="s">
        <v>75</v>
      </c>
      <c r="AY382" s="237" t="s">
        <v>167</v>
      </c>
    </row>
    <row r="383" spans="2:65" s="15" customFormat="1">
      <c r="B383" s="249"/>
      <c r="C383" s="250"/>
      <c r="D383" s="218" t="s">
        <v>175</v>
      </c>
      <c r="E383" s="251" t="s">
        <v>21</v>
      </c>
      <c r="F383" s="252" t="s">
        <v>576</v>
      </c>
      <c r="G383" s="250"/>
      <c r="H383" s="253">
        <v>9.61</v>
      </c>
      <c r="I383" s="254"/>
      <c r="J383" s="250"/>
      <c r="K383" s="250"/>
      <c r="L383" s="255"/>
      <c r="M383" s="256"/>
      <c r="N383" s="257"/>
      <c r="O383" s="257"/>
      <c r="P383" s="257"/>
      <c r="Q383" s="257"/>
      <c r="R383" s="257"/>
      <c r="S383" s="257"/>
      <c r="T383" s="258"/>
      <c r="AT383" s="259" t="s">
        <v>175</v>
      </c>
      <c r="AU383" s="259" t="s">
        <v>83</v>
      </c>
      <c r="AV383" s="15" t="s">
        <v>178</v>
      </c>
      <c r="AW383" s="15" t="s">
        <v>37</v>
      </c>
      <c r="AX383" s="15" t="s">
        <v>75</v>
      </c>
      <c r="AY383" s="259" t="s">
        <v>167</v>
      </c>
    </row>
    <row r="384" spans="2:65" s="14" customFormat="1">
      <c r="B384" s="238"/>
      <c r="C384" s="239"/>
      <c r="D384" s="218" t="s">
        <v>175</v>
      </c>
      <c r="E384" s="240" t="s">
        <v>21</v>
      </c>
      <c r="F384" s="241" t="s">
        <v>183</v>
      </c>
      <c r="G384" s="239"/>
      <c r="H384" s="242">
        <v>463.798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AT384" s="248" t="s">
        <v>175</v>
      </c>
      <c r="AU384" s="248" t="s">
        <v>83</v>
      </c>
      <c r="AV384" s="14" t="s">
        <v>174</v>
      </c>
      <c r="AW384" s="14" t="s">
        <v>37</v>
      </c>
      <c r="AX384" s="14" t="s">
        <v>28</v>
      </c>
      <c r="AY384" s="248" t="s">
        <v>167</v>
      </c>
    </row>
    <row r="385" spans="2:65" s="1" customFormat="1" ht="16.5" customHeight="1">
      <c r="B385" s="42"/>
      <c r="C385" s="260" t="s">
        <v>554</v>
      </c>
      <c r="D385" s="260" t="s">
        <v>260</v>
      </c>
      <c r="E385" s="261" t="s">
        <v>578</v>
      </c>
      <c r="F385" s="262" t="s">
        <v>579</v>
      </c>
      <c r="G385" s="263" t="s">
        <v>189</v>
      </c>
      <c r="H385" s="264">
        <v>179.392</v>
      </c>
      <c r="I385" s="265"/>
      <c r="J385" s="266">
        <f>ROUND(I385*H385,1)</f>
        <v>0</v>
      </c>
      <c r="K385" s="262" t="s">
        <v>173</v>
      </c>
      <c r="L385" s="267"/>
      <c r="M385" s="268" t="s">
        <v>21</v>
      </c>
      <c r="N385" s="269" t="s">
        <v>46</v>
      </c>
      <c r="O385" s="43"/>
      <c r="P385" s="213">
        <f>O385*H385</f>
        <v>0</v>
      </c>
      <c r="Q385" s="213">
        <v>2.2499999999999998E-3</v>
      </c>
      <c r="R385" s="213">
        <f>Q385*H385</f>
        <v>0.40363199999999994</v>
      </c>
      <c r="S385" s="213">
        <v>0</v>
      </c>
      <c r="T385" s="214">
        <f>S385*H385</f>
        <v>0</v>
      </c>
      <c r="AR385" s="25" t="s">
        <v>322</v>
      </c>
      <c r="AT385" s="25" t="s">
        <v>260</v>
      </c>
      <c r="AU385" s="25" t="s">
        <v>83</v>
      </c>
      <c r="AY385" s="25" t="s">
        <v>167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25" t="s">
        <v>28</v>
      </c>
      <c r="BK385" s="215">
        <f>ROUND(I385*H385,1)</f>
        <v>0</v>
      </c>
      <c r="BL385" s="25" t="s">
        <v>243</v>
      </c>
      <c r="BM385" s="25" t="s">
        <v>580</v>
      </c>
    </row>
    <row r="386" spans="2:65" s="13" customFormat="1" ht="24">
      <c r="B386" s="227"/>
      <c r="C386" s="228"/>
      <c r="D386" s="218" t="s">
        <v>175</v>
      </c>
      <c r="E386" s="229" t="s">
        <v>21</v>
      </c>
      <c r="F386" s="230" t="s">
        <v>581</v>
      </c>
      <c r="G386" s="228"/>
      <c r="H386" s="231">
        <v>179.392</v>
      </c>
      <c r="I386" s="232"/>
      <c r="J386" s="228"/>
      <c r="K386" s="228"/>
      <c r="L386" s="233"/>
      <c r="M386" s="234"/>
      <c r="N386" s="235"/>
      <c r="O386" s="235"/>
      <c r="P386" s="235"/>
      <c r="Q386" s="235"/>
      <c r="R386" s="235"/>
      <c r="S386" s="235"/>
      <c r="T386" s="236"/>
      <c r="AT386" s="237" t="s">
        <v>175</v>
      </c>
      <c r="AU386" s="237" t="s">
        <v>83</v>
      </c>
      <c r="AV386" s="13" t="s">
        <v>83</v>
      </c>
      <c r="AW386" s="13" t="s">
        <v>37</v>
      </c>
      <c r="AX386" s="13" t="s">
        <v>75</v>
      </c>
      <c r="AY386" s="237" t="s">
        <v>167</v>
      </c>
    </row>
    <row r="387" spans="2:65" s="15" customFormat="1">
      <c r="B387" s="249"/>
      <c r="C387" s="250"/>
      <c r="D387" s="218" t="s">
        <v>175</v>
      </c>
      <c r="E387" s="251" t="s">
        <v>21</v>
      </c>
      <c r="F387" s="252" t="s">
        <v>567</v>
      </c>
      <c r="G387" s="250"/>
      <c r="H387" s="253">
        <v>179.392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AT387" s="259" t="s">
        <v>175</v>
      </c>
      <c r="AU387" s="259" t="s">
        <v>83</v>
      </c>
      <c r="AV387" s="15" t="s">
        <v>178</v>
      </c>
      <c r="AW387" s="15" t="s">
        <v>37</v>
      </c>
      <c r="AX387" s="15" t="s">
        <v>28</v>
      </c>
      <c r="AY387" s="259" t="s">
        <v>167</v>
      </c>
    </row>
    <row r="388" spans="2:65" s="1" customFormat="1" ht="16.5" customHeight="1">
      <c r="B388" s="42"/>
      <c r="C388" s="260" t="s">
        <v>558</v>
      </c>
      <c r="D388" s="260" t="s">
        <v>260</v>
      </c>
      <c r="E388" s="261" t="s">
        <v>582</v>
      </c>
      <c r="F388" s="262" t="s">
        <v>583</v>
      </c>
      <c r="G388" s="263" t="s">
        <v>189</v>
      </c>
      <c r="H388" s="264">
        <v>289.60000000000002</v>
      </c>
      <c r="I388" s="265"/>
      <c r="J388" s="266">
        <f>ROUND(I388*H388,1)</f>
        <v>0</v>
      </c>
      <c r="K388" s="262" t="s">
        <v>173</v>
      </c>
      <c r="L388" s="267"/>
      <c r="M388" s="268" t="s">
        <v>21</v>
      </c>
      <c r="N388" s="269" t="s">
        <v>46</v>
      </c>
      <c r="O388" s="43"/>
      <c r="P388" s="213">
        <f>O388*H388</f>
        <v>0</v>
      </c>
      <c r="Q388" s="213">
        <v>1.9300000000000001E-3</v>
      </c>
      <c r="R388" s="213">
        <f>Q388*H388</f>
        <v>0.55892800000000009</v>
      </c>
      <c r="S388" s="213">
        <v>0</v>
      </c>
      <c r="T388" s="214">
        <f>S388*H388</f>
        <v>0</v>
      </c>
      <c r="AR388" s="25" t="s">
        <v>322</v>
      </c>
      <c r="AT388" s="25" t="s">
        <v>260</v>
      </c>
      <c r="AU388" s="25" t="s">
        <v>83</v>
      </c>
      <c r="AY388" s="25" t="s">
        <v>167</v>
      </c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25" t="s">
        <v>28</v>
      </c>
      <c r="BK388" s="215">
        <f>ROUND(I388*H388,1)</f>
        <v>0</v>
      </c>
      <c r="BL388" s="25" t="s">
        <v>243</v>
      </c>
      <c r="BM388" s="25" t="s">
        <v>584</v>
      </c>
    </row>
    <row r="389" spans="2:65" s="13" customFormat="1">
      <c r="B389" s="227"/>
      <c r="C389" s="228"/>
      <c r="D389" s="218" t="s">
        <v>175</v>
      </c>
      <c r="E389" s="229" t="s">
        <v>21</v>
      </c>
      <c r="F389" s="230" t="s">
        <v>585</v>
      </c>
      <c r="G389" s="228"/>
      <c r="H389" s="231">
        <v>68.44</v>
      </c>
      <c r="I389" s="232"/>
      <c r="J389" s="228"/>
      <c r="K389" s="228"/>
      <c r="L389" s="233"/>
      <c r="M389" s="234"/>
      <c r="N389" s="235"/>
      <c r="O389" s="235"/>
      <c r="P389" s="235"/>
      <c r="Q389" s="235"/>
      <c r="R389" s="235"/>
      <c r="S389" s="235"/>
      <c r="T389" s="236"/>
      <c r="AT389" s="237" t="s">
        <v>175</v>
      </c>
      <c r="AU389" s="237" t="s">
        <v>83</v>
      </c>
      <c r="AV389" s="13" t="s">
        <v>83</v>
      </c>
      <c r="AW389" s="13" t="s">
        <v>37</v>
      </c>
      <c r="AX389" s="13" t="s">
        <v>75</v>
      </c>
      <c r="AY389" s="237" t="s">
        <v>167</v>
      </c>
    </row>
    <row r="390" spans="2:65" s="15" customFormat="1">
      <c r="B390" s="249"/>
      <c r="C390" s="250"/>
      <c r="D390" s="218" t="s">
        <v>175</v>
      </c>
      <c r="E390" s="251" t="s">
        <v>21</v>
      </c>
      <c r="F390" s="252" t="s">
        <v>569</v>
      </c>
      <c r="G390" s="250"/>
      <c r="H390" s="253">
        <v>68.44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AT390" s="259" t="s">
        <v>175</v>
      </c>
      <c r="AU390" s="259" t="s">
        <v>83</v>
      </c>
      <c r="AV390" s="15" t="s">
        <v>178</v>
      </c>
      <c r="AW390" s="15" t="s">
        <v>37</v>
      </c>
      <c r="AX390" s="15" t="s">
        <v>75</v>
      </c>
      <c r="AY390" s="259" t="s">
        <v>167</v>
      </c>
    </row>
    <row r="391" spans="2:65" s="13" customFormat="1" ht="24">
      <c r="B391" s="227"/>
      <c r="C391" s="228"/>
      <c r="D391" s="218" t="s">
        <v>175</v>
      </c>
      <c r="E391" s="229" t="s">
        <v>21</v>
      </c>
      <c r="F391" s="230" t="s">
        <v>586</v>
      </c>
      <c r="G391" s="228"/>
      <c r="H391" s="231">
        <v>103.617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AT391" s="237" t="s">
        <v>175</v>
      </c>
      <c r="AU391" s="237" t="s">
        <v>83</v>
      </c>
      <c r="AV391" s="13" t="s">
        <v>83</v>
      </c>
      <c r="AW391" s="13" t="s">
        <v>37</v>
      </c>
      <c r="AX391" s="13" t="s">
        <v>75</v>
      </c>
      <c r="AY391" s="237" t="s">
        <v>167</v>
      </c>
    </row>
    <row r="392" spans="2:65" s="13" customFormat="1">
      <c r="B392" s="227"/>
      <c r="C392" s="228"/>
      <c r="D392" s="218" t="s">
        <v>175</v>
      </c>
      <c r="E392" s="229" t="s">
        <v>21</v>
      </c>
      <c r="F392" s="230" t="s">
        <v>587</v>
      </c>
      <c r="G392" s="228"/>
      <c r="H392" s="231">
        <v>117.54300000000001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AT392" s="237" t="s">
        <v>175</v>
      </c>
      <c r="AU392" s="237" t="s">
        <v>83</v>
      </c>
      <c r="AV392" s="13" t="s">
        <v>83</v>
      </c>
      <c r="AW392" s="13" t="s">
        <v>37</v>
      </c>
      <c r="AX392" s="13" t="s">
        <v>75</v>
      </c>
      <c r="AY392" s="237" t="s">
        <v>167</v>
      </c>
    </row>
    <row r="393" spans="2:65" s="15" customFormat="1">
      <c r="B393" s="249"/>
      <c r="C393" s="250"/>
      <c r="D393" s="218" t="s">
        <v>175</v>
      </c>
      <c r="E393" s="251" t="s">
        <v>21</v>
      </c>
      <c r="F393" s="252" t="s">
        <v>572</v>
      </c>
      <c r="G393" s="250"/>
      <c r="H393" s="253">
        <v>221.16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AT393" s="259" t="s">
        <v>175</v>
      </c>
      <c r="AU393" s="259" t="s">
        <v>83</v>
      </c>
      <c r="AV393" s="15" t="s">
        <v>178</v>
      </c>
      <c r="AW393" s="15" t="s">
        <v>37</v>
      </c>
      <c r="AX393" s="15" t="s">
        <v>75</v>
      </c>
      <c r="AY393" s="259" t="s">
        <v>167</v>
      </c>
    </row>
    <row r="394" spans="2:65" s="14" customFormat="1">
      <c r="B394" s="238"/>
      <c r="C394" s="239"/>
      <c r="D394" s="218" t="s">
        <v>175</v>
      </c>
      <c r="E394" s="240" t="s">
        <v>21</v>
      </c>
      <c r="F394" s="241" t="s">
        <v>183</v>
      </c>
      <c r="G394" s="239"/>
      <c r="H394" s="242">
        <v>289.60000000000002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AT394" s="248" t="s">
        <v>175</v>
      </c>
      <c r="AU394" s="248" t="s">
        <v>83</v>
      </c>
      <c r="AV394" s="14" t="s">
        <v>174</v>
      </c>
      <c r="AW394" s="14" t="s">
        <v>37</v>
      </c>
      <c r="AX394" s="14" t="s">
        <v>28</v>
      </c>
      <c r="AY394" s="248" t="s">
        <v>167</v>
      </c>
    </row>
    <row r="395" spans="2:65" s="1" customFormat="1" ht="16.5" customHeight="1">
      <c r="B395" s="42"/>
      <c r="C395" s="260" t="s">
        <v>562</v>
      </c>
      <c r="D395" s="260" t="s">
        <v>260</v>
      </c>
      <c r="E395" s="261" t="s">
        <v>588</v>
      </c>
      <c r="F395" s="262" t="s">
        <v>589</v>
      </c>
      <c r="G395" s="263" t="s">
        <v>189</v>
      </c>
      <c r="H395" s="264">
        <v>93.777000000000001</v>
      </c>
      <c r="I395" s="265"/>
      <c r="J395" s="266">
        <f>ROUND(I395*H395,1)</f>
        <v>0</v>
      </c>
      <c r="K395" s="262" t="s">
        <v>173</v>
      </c>
      <c r="L395" s="267"/>
      <c r="M395" s="268" t="s">
        <v>21</v>
      </c>
      <c r="N395" s="269" t="s">
        <v>46</v>
      </c>
      <c r="O395" s="43"/>
      <c r="P395" s="213">
        <f>O395*H395</f>
        <v>0</v>
      </c>
      <c r="Q395" s="213">
        <v>1.6000000000000001E-3</v>
      </c>
      <c r="R395" s="213">
        <f>Q395*H395</f>
        <v>0.15004320000000002</v>
      </c>
      <c r="S395" s="213">
        <v>0</v>
      </c>
      <c r="T395" s="214">
        <f>S395*H395</f>
        <v>0</v>
      </c>
      <c r="AR395" s="25" t="s">
        <v>322</v>
      </c>
      <c r="AT395" s="25" t="s">
        <v>260</v>
      </c>
      <c r="AU395" s="25" t="s">
        <v>83</v>
      </c>
      <c r="AY395" s="25" t="s">
        <v>167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25" t="s">
        <v>28</v>
      </c>
      <c r="BK395" s="215">
        <f>ROUND(I395*H395,1)</f>
        <v>0</v>
      </c>
      <c r="BL395" s="25" t="s">
        <v>243</v>
      </c>
      <c r="BM395" s="25" t="s">
        <v>590</v>
      </c>
    </row>
    <row r="396" spans="2:65" s="13" customFormat="1" ht="24">
      <c r="B396" s="227"/>
      <c r="C396" s="228"/>
      <c r="D396" s="218" t="s">
        <v>175</v>
      </c>
      <c r="E396" s="229" t="s">
        <v>21</v>
      </c>
      <c r="F396" s="230" t="s">
        <v>591</v>
      </c>
      <c r="G396" s="228"/>
      <c r="H396" s="231">
        <v>49.975999999999999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AT396" s="237" t="s">
        <v>175</v>
      </c>
      <c r="AU396" s="237" t="s">
        <v>83</v>
      </c>
      <c r="AV396" s="13" t="s">
        <v>83</v>
      </c>
      <c r="AW396" s="13" t="s">
        <v>37</v>
      </c>
      <c r="AX396" s="13" t="s">
        <v>75</v>
      </c>
      <c r="AY396" s="237" t="s">
        <v>167</v>
      </c>
    </row>
    <row r="397" spans="2:65" s="13" customFormat="1">
      <c r="B397" s="227"/>
      <c r="C397" s="228"/>
      <c r="D397" s="218" t="s">
        <v>175</v>
      </c>
      <c r="E397" s="229" t="s">
        <v>21</v>
      </c>
      <c r="F397" s="230" t="s">
        <v>592</v>
      </c>
      <c r="G397" s="228"/>
      <c r="H397" s="231">
        <v>4.1529999999999996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AT397" s="237" t="s">
        <v>175</v>
      </c>
      <c r="AU397" s="237" t="s">
        <v>83</v>
      </c>
      <c r="AV397" s="13" t="s">
        <v>83</v>
      </c>
      <c r="AW397" s="13" t="s">
        <v>37</v>
      </c>
      <c r="AX397" s="13" t="s">
        <v>75</v>
      </c>
      <c r="AY397" s="237" t="s">
        <v>167</v>
      </c>
    </row>
    <row r="398" spans="2:65" s="13" customFormat="1" ht="24">
      <c r="B398" s="227"/>
      <c r="C398" s="228"/>
      <c r="D398" s="218" t="s">
        <v>175</v>
      </c>
      <c r="E398" s="229" t="s">
        <v>21</v>
      </c>
      <c r="F398" s="230" t="s">
        <v>593</v>
      </c>
      <c r="G398" s="228"/>
      <c r="H398" s="231">
        <v>29.846</v>
      </c>
      <c r="I398" s="232"/>
      <c r="J398" s="228"/>
      <c r="K398" s="228"/>
      <c r="L398" s="233"/>
      <c r="M398" s="234"/>
      <c r="N398" s="235"/>
      <c r="O398" s="235"/>
      <c r="P398" s="235"/>
      <c r="Q398" s="235"/>
      <c r="R398" s="235"/>
      <c r="S398" s="235"/>
      <c r="T398" s="236"/>
      <c r="AT398" s="237" t="s">
        <v>175</v>
      </c>
      <c r="AU398" s="237" t="s">
        <v>83</v>
      </c>
      <c r="AV398" s="13" t="s">
        <v>83</v>
      </c>
      <c r="AW398" s="13" t="s">
        <v>37</v>
      </c>
      <c r="AX398" s="13" t="s">
        <v>75</v>
      </c>
      <c r="AY398" s="237" t="s">
        <v>167</v>
      </c>
    </row>
    <row r="399" spans="2:65" s="15" customFormat="1">
      <c r="B399" s="249"/>
      <c r="C399" s="250"/>
      <c r="D399" s="218" t="s">
        <v>175</v>
      </c>
      <c r="E399" s="251" t="s">
        <v>21</v>
      </c>
      <c r="F399" s="252" t="s">
        <v>576</v>
      </c>
      <c r="G399" s="250"/>
      <c r="H399" s="253">
        <v>83.974999999999994</v>
      </c>
      <c r="I399" s="254"/>
      <c r="J399" s="250"/>
      <c r="K399" s="250"/>
      <c r="L399" s="255"/>
      <c r="M399" s="256"/>
      <c r="N399" s="257"/>
      <c r="O399" s="257"/>
      <c r="P399" s="257"/>
      <c r="Q399" s="257"/>
      <c r="R399" s="257"/>
      <c r="S399" s="257"/>
      <c r="T399" s="258"/>
      <c r="AT399" s="259" t="s">
        <v>175</v>
      </c>
      <c r="AU399" s="259" t="s">
        <v>83</v>
      </c>
      <c r="AV399" s="15" t="s">
        <v>178</v>
      </c>
      <c r="AW399" s="15" t="s">
        <v>37</v>
      </c>
      <c r="AX399" s="15" t="s">
        <v>75</v>
      </c>
      <c r="AY399" s="259" t="s">
        <v>167</v>
      </c>
    </row>
    <row r="400" spans="2:65" s="13" customFormat="1">
      <c r="B400" s="227"/>
      <c r="C400" s="228"/>
      <c r="D400" s="218" t="s">
        <v>175</v>
      </c>
      <c r="E400" s="229" t="s">
        <v>21</v>
      </c>
      <c r="F400" s="230" t="s">
        <v>594</v>
      </c>
      <c r="G400" s="228"/>
      <c r="H400" s="231">
        <v>9.8019999999999996</v>
      </c>
      <c r="I400" s="232"/>
      <c r="J400" s="228"/>
      <c r="K400" s="228"/>
      <c r="L400" s="233"/>
      <c r="M400" s="234"/>
      <c r="N400" s="235"/>
      <c r="O400" s="235"/>
      <c r="P400" s="235"/>
      <c r="Q400" s="235"/>
      <c r="R400" s="235"/>
      <c r="S400" s="235"/>
      <c r="T400" s="236"/>
      <c r="AT400" s="237" t="s">
        <v>175</v>
      </c>
      <c r="AU400" s="237" t="s">
        <v>83</v>
      </c>
      <c r="AV400" s="13" t="s">
        <v>83</v>
      </c>
      <c r="AW400" s="13" t="s">
        <v>37</v>
      </c>
      <c r="AX400" s="13" t="s">
        <v>75</v>
      </c>
      <c r="AY400" s="237" t="s">
        <v>167</v>
      </c>
    </row>
    <row r="401" spans="2:65" s="15" customFormat="1">
      <c r="B401" s="249"/>
      <c r="C401" s="250"/>
      <c r="D401" s="218" t="s">
        <v>175</v>
      </c>
      <c r="E401" s="251" t="s">
        <v>21</v>
      </c>
      <c r="F401" s="252" t="s">
        <v>576</v>
      </c>
      <c r="G401" s="250"/>
      <c r="H401" s="253">
        <v>9.8019999999999996</v>
      </c>
      <c r="I401" s="254"/>
      <c r="J401" s="250"/>
      <c r="K401" s="250"/>
      <c r="L401" s="255"/>
      <c r="M401" s="256"/>
      <c r="N401" s="257"/>
      <c r="O401" s="257"/>
      <c r="P401" s="257"/>
      <c r="Q401" s="257"/>
      <c r="R401" s="257"/>
      <c r="S401" s="257"/>
      <c r="T401" s="258"/>
      <c r="AT401" s="259" t="s">
        <v>175</v>
      </c>
      <c r="AU401" s="259" t="s">
        <v>83</v>
      </c>
      <c r="AV401" s="15" t="s">
        <v>178</v>
      </c>
      <c r="AW401" s="15" t="s">
        <v>37</v>
      </c>
      <c r="AX401" s="15" t="s">
        <v>75</v>
      </c>
      <c r="AY401" s="259" t="s">
        <v>167</v>
      </c>
    </row>
    <row r="402" spans="2:65" s="14" customFormat="1">
      <c r="B402" s="238"/>
      <c r="C402" s="239"/>
      <c r="D402" s="218" t="s">
        <v>175</v>
      </c>
      <c r="E402" s="240" t="s">
        <v>21</v>
      </c>
      <c r="F402" s="241" t="s">
        <v>183</v>
      </c>
      <c r="G402" s="239"/>
      <c r="H402" s="242">
        <v>93.777000000000001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AT402" s="248" t="s">
        <v>175</v>
      </c>
      <c r="AU402" s="248" t="s">
        <v>83</v>
      </c>
      <c r="AV402" s="14" t="s">
        <v>174</v>
      </c>
      <c r="AW402" s="14" t="s">
        <v>37</v>
      </c>
      <c r="AX402" s="14" t="s">
        <v>28</v>
      </c>
      <c r="AY402" s="248" t="s">
        <v>167</v>
      </c>
    </row>
    <row r="403" spans="2:65" s="1" customFormat="1" ht="25.5" customHeight="1">
      <c r="B403" s="42"/>
      <c r="C403" s="204" t="s">
        <v>565</v>
      </c>
      <c r="D403" s="204" t="s">
        <v>169</v>
      </c>
      <c r="E403" s="205" t="s">
        <v>595</v>
      </c>
      <c r="F403" s="206" t="s">
        <v>596</v>
      </c>
      <c r="G403" s="207" t="s">
        <v>189</v>
      </c>
      <c r="H403" s="208">
        <v>75.766000000000005</v>
      </c>
      <c r="I403" s="209"/>
      <c r="J403" s="210">
        <f>ROUND(I403*H403,1)</f>
        <v>0</v>
      </c>
      <c r="K403" s="206" t="s">
        <v>173</v>
      </c>
      <c r="L403" s="62"/>
      <c r="M403" s="211" t="s">
        <v>21</v>
      </c>
      <c r="N403" s="212" t="s">
        <v>46</v>
      </c>
      <c r="O403" s="43"/>
      <c r="P403" s="213">
        <f>O403*H403</f>
        <v>0</v>
      </c>
      <c r="Q403" s="213">
        <v>0</v>
      </c>
      <c r="R403" s="213">
        <f>Q403*H403</f>
        <v>0</v>
      </c>
      <c r="S403" s="213">
        <v>0</v>
      </c>
      <c r="T403" s="214">
        <f>S403*H403</f>
        <v>0</v>
      </c>
      <c r="AR403" s="25" t="s">
        <v>243</v>
      </c>
      <c r="AT403" s="25" t="s">
        <v>169</v>
      </c>
      <c r="AU403" s="25" t="s">
        <v>83</v>
      </c>
      <c r="AY403" s="25" t="s">
        <v>167</v>
      </c>
      <c r="BE403" s="215">
        <f>IF(N403="základní",J403,0)</f>
        <v>0</v>
      </c>
      <c r="BF403" s="215">
        <f>IF(N403="snížená",J403,0)</f>
        <v>0</v>
      </c>
      <c r="BG403" s="215">
        <f>IF(N403="zákl. přenesená",J403,0)</f>
        <v>0</v>
      </c>
      <c r="BH403" s="215">
        <f>IF(N403="sníž. přenesená",J403,0)</f>
        <v>0</v>
      </c>
      <c r="BI403" s="215">
        <f>IF(N403="nulová",J403,0)</f>
        <v>0</v>
      </c>
      <c r="BJ403" s="25" t="s">
        <v>28</v>
      </c>
      <c r="BK403" s="215">
        <f>ROUND(I403*H403,1)</f>
        <v>0</v>
      </c>
      <c r="BL403" s="25" t="s">
        <v>243</v>
      </c>
      <c r="BM403" s="25" t="s">
        <v>597</v>
      </c>
    </row>
    <row r="404" spans="2:65" s="12" customFormat="1">
      <c r="B404" s="216"/>
      <c r="C404" s="217"/>
      <c r="D404" s="218" t="s">
        <v>175</v>
      </c>
      <c r="E404" s="219" t="s">
        <v>21</v>
      </c>
      <c r="F404" s="220" t="s">
        <v>598</v>
      </c>
      <c r="G404" s="217"/>
      <c r="H404" s="219" t="s">
        <v>21</v>
      </c>
      <c r="I404" s="221"/>
      <c r="J404" s="217"/>
      <c r="K404" s="217"/>
      <c r="L404" s="222"/>
      <c r="M404" s="223"/>
      <c r="N404" s="224"/>
      <c r="O404" s="224"/>
      <c r="P404" s="224"/>
      <c r="Q404" s="224"/>
      <c r="R404" s="224"/>
      <c r="S404" s="224"/>
      <c r="T404" s="225"/>
      <c r="AT404" s="226" t="s">
        <v>175</v>
      </c>
      <c r="AU404" s="226" t="s">
        <v>83</v>
      </c>
      <c r="AV404" s="12" t="s">
        <v>28</v>
      </c>
      <c r="AW404" s="12" t="s">
        <v>37</v>
      </c>
      <c r="AX404" s="12" t="s">
        <v>75</v>
      </c>
      <c r="AY404" s="226" t="s">
        <v>167</v>
      </c>
    </row>
    <row r="405" spans="2:65" s="13" customFormat="1">
      <c r="B405" s="227"/>
      <c r="C405" s="228"/>
      <c r="D405" s="218" t="s">
        <v>175</v>
      </c>
      <c r="E405" s="229" t="s">
        <v>21</v>
      </c>
      <c r="F405" s="230" t="s">
        <v>599</v>
      </c>
      <c r="G405" s="228"/>
      <c r="H405" s="231">
        <v>45.56</v>
      </c>
      <c r="I405" s="232"/>
      <c r="J405" s="228"/>
      <c r="K405" s="228"/>
      <c r="L405" s="233"/>
      <c r="M405" s="234"/>
      <c r="N405" s="235"/>
      <c r="O405" s="235"/>
      <c r="P405" s="235"/>
      <c r="Q405" s="235"/>
      <c r="R405" s="235"/>
      <c r="S405" s="235"/>
      <c r="T405" s="236"/>
      <c r="AT405" s="237" t="s">
        <v>175</v>
      </c>
      <c r="AU405" s="237" t="s">
        <v>83</v>
      </c>
      <c r="AV405" s="13" t="s">
        <v>83</v>
      </c>
      <c r="AW405" s="13" t="s">
        <v>37</v>
      </c>
      <c r="AX405" s="13" t="s">
        <v>75</v>
      </c>
      <c r="AY405" s="237" t="s">
        <v>167</v>
      </c>
    </row>
    <row r="406" spans="2:65" s="13" customFormat="1">
      <c r="B406" s="227"/>
      <c r="C406" s="228"/>
      <c r="D406" s="218" t="s">
        <v>175</v>
      </c>
      <c r="E406" s="229" t="s">
        <v>21</v>
      </c>
      <c r="F406" s="230" t="s">
        <v>600</v>
      </c>
      <c r="G406" s="228"/>
      <c r="H406" s="231">
        <v>30.206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AT406" s="237" t="s">
        <v>175</v>
      </c>
      <c r="AU406" s="237" t="s">
        <v>83</v>
      </c>
      <c r="AV406" s="13" t="s">
        <v>83</v>
      </c>
      <c r="AW406" s="13" t="s">
        <v>37</v>
      </c>
      <c r="AX406" s="13" t="s">
        <v>75</v>
      </c>
      <c r="AY406" s="237" t="s">
        <v>167</v>
      </c>
    </row>
    <row r="407" spans="2:65" s="14" customFormat="1">
      <c r="B407" s="238"/>
      <c r="C407" s="239"/>
      <c r="D407" s="218" t="s">
        <v>175</v>
      </c>
      <c r="E407" s="240" t="s">
        <v>21</v>
      </c>
      <c r="F407" s="241" t="s">
        <v>183</v>
      </c>
      <c r="G407" s="239"/>
      <c r="H407" s="242">
        <v>75.766000000000005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AT407" s="248" t="s">
        <v>175</v>
      </c>
      <c r="AU407" s="248" t="s">
        <v>83</v>
      </c>
      <c r="AV407" s="14" t="s">
        <v>174</v>
      </c>
      <c r="AW407" s="14" t="s">
        <v>37</v>
      </c>
      <c r="AX407" s="14" t="s">
        <v>28</v>
      </c>
      <c r="AY407" s="248" t="s">
        <v>167</v>
      </c>
    </row>
    <row r="408" spans="2:65" s="1" customFormat="1" ht="25.5" customHeight="1">
      <c r="B408" s="42"/>
      <c r="C408" s="204" t="s">
        <v>580</v>
      </c>
      <c r="D408" s="204" t="s">
        <v>169</v>
      </c>
      <c r="E408" s="205" t="s">
        <v>595</v>
      </c>
      <c r="F408" s="206" t="s">
        <v>596</v>
      </c>
      <c r="G408" s="207" t="s">
        <v>189</v>
      </c>
      <c r="H408" s="208">
        <v>315.32100000000003</v>
      </c>
      <c r="I408" s="209"/>
      <c r="J408" s="210">
        <f>ROUND(I408*H408,1)</f>
        <v>0</v>
      </c>
      <c r="K408" s="206" t="s">
        <v>173</v>
      </c>
      <c r="L408" s="62"/>
      <c r="M408" s="211" t="s">
        <v>21</v>
      </c>
      <c r="N408" s="212" t="s">
        <v>46</v>
      </c>
      <c r="O408" s="43"/>
      <c r="P408" s="213">
        <f>O408*H408</f>
        <v>0</v>
      </c>
      <c r="Q408" s="213">
        <v>0</v>
      </c>
      <c r="R408" s="213">
        <f>Q408*H408</f>
        <v>0</v>
      </c>
      <c r="S408" s="213">
        <v>0</v>
      </c>
      <c r="T408" s="214">
        <f>S408*H408</f>
        <v>0</v>
      </c>
      <c r="AR408" s="25" t="s">
        <v>243</v>
      </c>
      <c r="AT408" s="25" t="s">
        <v>169</v>
      </c>
      <c r="AU408" s="25" t="s">
        <v>83</v>
      </c>
      <c r="AY408" s="25" t="s">
        <v>167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25" t="s">
        <v>28</v>
      </c>
      <c r="BK408" s="215">
        <f>ROUND(I408*H408,1)</f>
        <v>0</v>
      </c>
      <c r="BL408" s="25" t="s">
        <v>243</v>
      </c>
      <c r="BM408" s="25" t="s">
        <v>601</v>
      </c>
    </row>
    <row r="409" spans="2:65" s="12" customFormat="1">
      <c r="B409" s="216"/>
      <c r="C409" s="217"/>
      <c r="D409" s="218" t="s">
        <v>175</v>
      </c>
      <c r="E409" s="219" t="s">
        <v>21</v>
      </c>
      <c r="F409" s="220" t="s">
        <v>602</v>
      </c>
      <c r="G409" s="217"/>
      <c r="H409" s="219" t="s">
        <v>21</v>
      </c>
      <c r="I409" s="221"/>
      <c r="J409" s="217"/>
      <c r="K409" s="217"/>
      <c r="L409" s="222"/>
      <c r="M409" s="223"/>
      <c r="N409" s="224"/>
      <c r="O409" s="224"/>
      <c r="P409" s="224"/>
      <c r="Q409" s="224"/>
      <c r="R409" s="224"/>
      <c r="S409" s="224"/>
      <c r="T409" s="225"/>
      <c r="AT409" s="226" t="s">
        <v>175</v>
      </c>
      <c r="AU409" s="226" t="s">
        <v>83</v>
      </c>
      <c r="AV409" s="12" t="s">
        <v>28</v>
      </c>
      <c r="AW409" s="12" t="s">
        <v>37</v>
      </c>
      <c r="AX409" s="12" t="s">
        <v>75</v>
      </c>
      <c r="AY409" s="226" t="s">
        <v>167</v>
      </c>
    </row>
    <row r="410" spans="2:65" s="13" customFormat="1">
      <c r="B410" s="227"/>
      <c r="C410" s="228"/>
      <c r="D410" s="218" t="s">
        <v>175</v>
      </c>
      <c r="E410" s="229" t="s">
        <v>21</v>
      </c>
      <c r="F410" s="230" t="s">
        <v>603</v>
      </c>
      <c r="G410" s="228"/>
      <c r="H410" s="231">
        <v>103.968</v>
      </c>
      <c r="I410" s="232"/>
      <c r="J410" s="228"/>
      <c r="K410" s="228"/>
      <c r="L410" s="233"/>
      <c r="M410" s="234"/>
      <c r="N410" s="235"/>
      <c r="O410" s="235"/>
      <c r="P410" s="235"/>
      <c r="Q410" s="235"/>
      <c r="R410" s="235"/>
      <c r="S410" s="235"/>
      <c r="T410" s="236"/>
      <c r="AT410" s="237" t="s">
        <v>175</v>
      </c>
      <c r="AU410" s="237" t="s">
        <v>83</v>
      </c>
      <c r="AV410" s="13" t="s">
        <v>83</v>
      </c>
      <c r="AW410" s="13" t="s">
        <v>37</v>
      </c>
      <c r="AX410" s="13" t="s">
        <v>75</v>
      </c>
      <c r="AY410" s="237" t="s">
        <v>167</v>
      </c>
    </row>
    <row r="411" spans="2:65" s="13" customFormat="1">
      <c r="B411" s="227"/>
      <c r="C411" s="228"/>
      <c r="D411" s="218" t="s">
        <v>175</v>
      </c>
      <c r="E411" s="229" t="s">
        <v>21</v>
      </c>
      <c r="F411" s="230" t="s">
        <v>604</v>
      </c>
      <c r="G411" s="228"/>
      <c r="H411" s="231">
        <v>51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AT411" s="237" t="s">
        <v>175</v>
      </c>
      <c r="AU411" s="237" t="s">
        <v>83</v>
      </c>
      <c r="AV411" s="13" t="s">
        <v>83</v>
      </c>
      <c r="AW411" s="13" t="s">
        <v>37</v>
      </c>
      <c r="AX411" s="13" t="s">
        <v>75</v>
      </c>
      <c r="AY411" s="237" t="s">
        <v>167</v>
      </c>
    </row>
    <row r="412" spans="2:65" s="13" customFormat="1">
      <c r="B412" s="227"/>
      <c r="C412" s="228"/>
      <c r="D412" s="218" t="s">
        <v>175</v>
      </c>
      <c r="E412" s="229" t="s">
        <v>21</v>
      </c>
      <c r="F412" s="230" t="s">
        <v>605</v>
      </c>
      <c r="G412" s="228"/>
      <c r="H412" s="231">
        <v>99.6</v>
      </c>
      <c r="I412" s="232"/>
      <c r="J412" s="228"/>
      <c r="K412" s="228"/>
      <c r="L412" s="233"/>
      <c r="M412" s="234"/>
      <c r="N412" s="235"/>
      <c r="O412" s="235"/>
      <c r="P412" s="235"/>
      <c r="Q412" s="235"/>
      <c r="R412" s="235"/>
      <c r="S412" s="235"/>
      <c r="T412" s="236"/>
      <c r="AT412" s="237" t="s">
        <v>175</v>
      </c>
      <c r="AU412" s="237" t="s">
        <v>83</v>
      </c>
      <c r="AV412" s="13" t="s">
        <v>83</v>
      </c>
      <c r="AW412" s="13" t="s">
        <v>37</v>
      </c>
      <c r="AX412" s="13" t="s">
        <v>75</v>
      </c>
      <c r="AY412" s="237" t="s">
        <v>167</v>
      </c>
    </row>
    <row r="413" spans="2:65" s="13" customFormat="1">
      <c r="B413" s="227"/>
      <c r="C413" s="228"/>
      <c r="D413" s="218" t="s">
        <v>175</v>
      </c>
      <c r="E413" s="229" t="s">
        <v>21</v>
      </c>
      <c r="F413" s="230" t="s">
        <v>606</v>
      </c>
      <c r="G413" s="228"/>
      <c r="H413" s="231">
        <v>32.652999999999999</v>
      </c>
      <c r="I413" s="232"/>
      <c r="J413" s="228"/>
      <c r="K413" s="228"/>
      <c r="L413" s="233"/>
      <c r="M413" s="234"/>
      <c r="N413" s="235"/>
      <c r="O413" s="235"/>
      <c r="P413" s="235"/>
      <c r="Q413" s="235"/>
      <c r="R413" s="235"/>
      <c r="S413" s="235"/>
      <c r="T413" s="236"/>
      <c r="AT413" s="237" t="s">
        <v>175</v>
      </c>
      <c r="AU413" s="237" t="s">
        <v>83</v>
      </c>
      <c r="AV413" s="13" t="s">
        <v>83</v>
      </c>
      <c r="AW413" s="13" t="s">
        <v>37</v>
      </c>
      <c r="AX413" s="13" t="s">
        <v>75</v>
      </c>
      <c r="AY413" s="237" t="s">
        <v>167</v>
      </c>
    </row>
    <row r="414" spans="2:65" s="13" customFormat="1">
      <c r="B414" s="227"/>
      <c r="C414" s="228"/>
      <c r="D414" s="218" t="s">
        <v>175</v>
      </c>
      <c r="E414" s="229" t="s">
        <v>21</v>
      </c>
      <c r="F414" s="230" t="s">
        <v>607</v>
      </c>
      <c r="G414" s="228"/>
      <c r="H414" s="231">
        <v>28.1</v>
      </c>
      <c r="I414" s="232"/>
      <c r="J414" s="228"/>
      <c r="K414" s="228"/>
      <c r="L414" s="233"/>
      <c r="M414" s="234"/>
      <c r="N414" s="235"/>
      <c r="O414" s="235"/>
      <c r="P414" s="235"/>
      <c r="Q414" s="235"/>
      <c r="R414" s="235"/>
      <c r="S414" s="235"/>
      <c r="T414" s="236"/>
      <c r="AT414" s="237" t="s">
        <v>175</v>
      </c>
      <c r="AU414" s="237" t="s">
        <v>83</v>
      </c>
      <c r="AV414" s="13" t="s">
        <v>83</v>
      </c>
      <c r="AW414" s="13" t="s">
        <v>37</v>
      </c>
      <c r="AX414" s="13" t="s">
        <v>75</v>
      </c>
      <c r="AY414" s="237" t="s">
        <v>167</v>
      </c>
    </row>
    <row r="415" spans="2:65" s="14" customFormat="1">
      <c r="B415" s="238"/>
      <c r="C415" s="239"/>
      <c r="D415" s="218" t="s">
        <v>175</v>
      </c>
      <c r="E415" s="240" t="s">
        <v>21</v>
      </c>
      <c r="F415" s="241" t="s">
        <v>183</v>
      </c>
      <c r="G415" s="239"/>
      <c r="H415" s="242">
        <v>315.32100000000003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AT415" s="248" t="s">
        <v>175</v>
      </c>
      <c r="AU415" s="248" t="s">
        <v>83</v>
      </c>
      <c r="AV415" s="14" t="s">
        <v>174</v>
      </c>
      <c r="AW415" s="14" t="s">
        <v>37</v>
      </c>
      <c r="AX415" s="14" t="s">
        <v>28</v>
      </c>
      <c r="AY415" s="248" t="s">
        <v>167</v>
      </c>
    </row>
    <row r="416" spans="2:65" s="1" customFormat="1" ht="16.5" customHeight="1">
      <c r="B416" s="42"/>
      <c r="C416" s="260" t="s">
        <v>584</v>
      </c>
      <c r="D416" s="260" t="s">
        <v>260</v>
      </c>
      <c r="E416" s="261" t="s">
        <v>608</v>
      </c>
      <c r="F416" s="262" t="s">
        <v>609</v>
      </c>
      <c r="G416" s="263" t="s">
        <v>189</v>
      </c>
      <c r="H416" s="264">
        <v>450</v>
      </c>
      <c r="I416" s="265"/>
      <c r="J416" s="266">
        <f>ROUND(I416*H416,1)</f>
        <v>0</v>
      </c>
      <c r="K416" s="262" t="s">
        <v>173</v>
      </c>
      <c r="L416" s="267"/>
      <c r="M416" s="268" t="s">
        <v>21</v>
      </c>
      <c r="N416" s="269" t="s">
        <v>46</v>
      </c>
      <c r="O416" s="43"/>
      <c r="P416" s="213">
        <f>O416*H416</f>
        <v>0</v>
      </c>
      <c r="Q416" s="213">
        <v>1.3999999999999999E-4</v>
      </c>
      <c r="R416" s="213">
        <f>Q416*H416</f>
        <v>6.3E-2</v>
      </c>
      <c r="S416" s="213">
        <v>0</v>
      </c>
      <c r="T416" s="214">
        <f>S416*H416</f>
        <v>0</v>
      </c>
      <c r="AR416" s="25" t="s">
        <v>322</v>
      </c>
      <c r="AT416" s="25" t="s">
        <v>260</v>
      </c>
      <c r="AU416" s="25" t="s">
        <v>83</v>
      </c>
      <c r="AY416" s="25" t="s">
        <v>167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25" t="s">
        <v>28</v>
      </c>
      <c r="BK416" s="215">
        <f>ROUND(I416*H416,1)</f>
        <v>0</v>
      </c>
      <c r="BL416" s="25" t="s">
        <v>243</v>
      </c>
      <c r="BM416" s="25" t="s">
        <v>610</v>
      </c>
    </row>
    <row r="417" spans="2:65" s="13" customFormat="1">
      <c r="B417" s="227"/>
      <c r="C417" s="228"/>
      <c r="D417" s="218" t="s">
        <v>175</v>
      </c>
      <c r="E417" s="229" t="s">
        <v>21</v>
      </c>
      <c r="F417" s="230" t="s">
        <v>611</v>
      </c>
      <c r="G417" s="228"/>
      <c r="H417" s="231">
        <v>450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AT417" s="237" t="s">
        <v>175</v>
      </c>
      <c r="AU417" s="237" t="s">
        <v>83</v>
      </c>
      <c r="AV417" s="13" t="s">
        <v>83</v>
      </c>
      <c r="AW417" s="13" t="s">
        <v>37</v>
      </c>
      <c r="AX417" s="13" t="s">
        <v>28</v>
      </c>
      <c r="AY417" s="237" t="s">
        <v>167</v>
      </c>
    </row>
    <row r="418" spans="2:65" s="1" customFormat="1" ht="16.5" customHeight="1">
      <c r="B418" s="42"/>
      <c r="C418" s="204" t="s">
        <v>590</v>
      </c>
      <c r="D418" s="204" t="s">
        <v>169</v>
      </c>
      <c r="E418" s="205" t="s">
        <v>612</v>
      </c>
      <c r="F418" s="206" t="s">
        <v>613</v>
      </c>
      <c r="G418" s="207" t="s">
        <v>614</v>
      </c>
      <c r="H418" s="270"/>
      <c r="I418" s="209"/>
      <c r="J418" s="210">
        <f>ROUND(I418*H418,1)</f>
        <v>0</v>
      </c>
      <c r="K418" s="206" t="s">
        <v>173</v>
      </c>
      <c r="L418" s="62"/>
      <c r="M418" s="211" t="s">
        <v>21</v>
      </c>
      <c r="N418" s="212" t="s">
        <v>46</v>
      </c>
      <c r="O418" s="43"/>
      <c r="P418" s="213">
        <f>O418*H418</f>
        <v>0</v>
      </c>
      <c r="Q418" s="213">
        <v>0</v>
      </c>
      <c r="R418" s="213">
        <f>Q418*H418</f>
        <v>0</v>
      </c>
      <c r="S418" s="213">
        <v>0</v>
      </c>
      <c r="T418" s="214">
        <f>S418*H418</f>
        <v>0</v>
      </c>
      <c r="AR418" s="25" t="s">
        <v>243</v>
      </c>
      <c r="AT418" s="25" t="s">
        <v>169</v>
      </c>
      <c r="AU418" s="25" t="s">
        <v>83</v>
      </c>
      <c r="AY418" s="25" t="s">
        <v>167</v>
      </c>
      <c r="BE418" s="215">
        <f>IF(N418="základní",J418,0)</f>
        <v>0</v>
      </c>
      <c r="BF418" s="215">
        <f>IF(N418="snížená",J418,0)</f>
        <v>0</v>
      </c>
      <c r="BG418" s="215">
        <f>IF(N418="zákl. přenesená",J418,0)</f>
        <v>0</v>
      </c>
      <c r="BH418" s="215">
        <f>IF(N418="sníž. přenesená",J418,0)</f>
        <v>0</v>
      </c>
      <c r="BI418" s="215">
        <f>IF(N418="nulová",J418,0)</f>
        <v>0</v>
      </c>
      <c r="BJ418" s="25" t="s">
        <v>28</v>
      </c>
      <c r="BK418" s="215">
        <f>ROUND(I418*H418,1)</f>
        <v>0</v>
      </c>
      <c r="BL418" s="25" t="s">
        <v>243</v>
      </c>
      <c r="BM418" s="25" t="s">
        <v>615</v>
      </c>
    </row>
    <row r="419" spans="2:65" s="11" customFormat="1" ht="29.85" customHeight="1">
      <c r="B419" s="188"/>
      <c r="C419" s="189"/>
      <c r="D419" s="190" t="s">
        <v>74</v>
      </c>
      <c r="E419" s="202" t="s">
        <v>616</v>
      </c>
      <c r="F419" s="202" t="s">
        <v>617</v>
      </c>
      <c r="G419" s="189"/>
      <c r="H419" s="189"/>
      <c r="I419" s="192"/>
      <c r="J419" s="203">
        <f>BK419</f>
        <v>0</v>
      </c>
      <c r="K419" s="189"/>
      <c r="L419" s="194"/>
      <c r="M419" s="195"/>
      <c r="N419" s="196"/>
      <c r="O419" s="196"/>
      <c r="P419" s="197">
        <f>P420</f>
        <v>0</v>
      </c>
      <c r="Q419" s="196"/>
      <c r="R419" s="197">
        <f>R420</f>
        <v>0</v>
      </c>
      <c r="S419" s="196"/>
      <c r="T419" s="198">
        <f>T420</f>
        <v>0</v>
      </c>
      <c r="AR419" s="199" t="s">
        <v>83</v>
      </c>
      <c r="AT419" s="200" t="s">
        <v>74</v>
      </c>
      <c r="AU419" s="200" t="s">
        <v>28</v>
      </c>
      <c r="AY419" s="199" t="s">
        <v>167</v>
      </c>
      <c r="BK419" s="201">
        <f>BK420</f>
        <v>0</v>
      </c>
    </row>
    <row r="420" spans="2:65" s="1" customFormat="1" ht="16.5" customHeight="1">
      <c r="B420" s="42"/>
      <c r="C420" s="204" t="s">
        <v>618</v>
      </c>
      <c r="D420" s="204" t="s">
        <v>169</v>
      </c>
      <c r="E420" s="205" t="s">
        <v>619</v>
      </c>
      <c r="F420" s="206" t="s">
        <v>620</v>
      </c>
      <c r="G420" s="207" t="s">
        <v>621</v>
      </c>
      <c r="H420" s="208">
        <v>7</v>
      </c>
      <c r="I420" s="209"/>
      <c r="J420" s="210">
        <f>ROUND(I420*H420,1)</f>
        <v>0</v>
      </c>
      <c r="K420" s="206" t="s">
        <v>21</v>
      </c>
      <c r="L420" s="62"/>
      <c r="M420" s="211" t="s">
        <v>21</v>
      </c>
      <c r="N420" s="212" t="s">
        <v>46</v>
      </c>
      <c r="O420" s="43"/>
      <c r="P420" s="213">
        <f>O420*H420</f>
        <v>0</v>
      </c>
      <c r="Q420" s="213">
        <v>0</v>
      </c>
      <c r="R420" s="213">
        <f>Q420*H420</f>
        <v>0</v>
      </c>
      <c r="S420" s="213">
        <v>0</v>
      </c>
      <c r="T420" s="214">
        <f>S420*H420</f>
        <v>0</v>
      </c>
      <c r="AR420" s="25" t="s">
        <v>243</v>
      </c>
      <c r="AT420" s="25" t="s">
        <v>169</v>
      </c>
      <c r="AU420" s="25" t="s">
        <v>83</v>
      </c>
      <c r="AY420" s="25" t="s">
        <v>167</v>
      </c>
      <c r="BE420" s="215">
        <f>IF(N420="základní",J420,0)</f>
        <v>0</v>
      </c>
      <c r="BF420" s="215">
        <f>IF(N420="snížená",J420,0)</f>
        <v>0</v>
      </c>
      <c r="BG420" s="215">
        <f>IF(N420="zákl. přenesená",J420,0)</f>
        <v>0</v>
      </c>
      <c r="BH420" s="215">
        <f>IF(N420="sníž. přenesená",J420,0)</f>
        <v>0</v>
      </c>
      <c r="BI420" s="215">
        <f>IF(N420="nulová",J420,0)</f>
        <v>0</v>
      </c>
      <c r="BJ420" s="25" t="s">
        <v>28</v>
      </c>
      <c r="BK420" s="215">
        <f>ROUND(I420*H420,1)</f>
        <v>0</v>
      </c>
      <c r="BL420" s="25" t="s">
        <v>243</v>
      </c>
      <c r="BM420" s="25" t="s">
        <v>401</v>
      </c>
    </row>
    <row r="421" spans="2:65" s="11" customFormat="1" ht="29.85" customHeight="1">
      <c r="B421" s="188"/>
      <c r="C421" s="189"/>
      <c r="D421" s="190" t="s">
        <v>74</v>
      </c>
      <c r="E421" s="202" t="s">
        <v>622</v>
      </c>
      <c r="F421" s="202" t="s">
        <v>623</v>
      </c>
      <c r="G421" s="189"/>
      <c r="H421" s="189"/>
      <c r="I421" s="192"/>
      <c r="J421" s="203">
        <f>BK421</f>
        <v>0</v>
      </c>
      <c r="K421" s="189"/>
      <c r="L421" s="194"/>
      <c r="M421" s="195"/>
      <c r="N421" s="196"/>
      <c r="O421" s="196"/>
      <c r="P421" s="197">
        <f>SUM(P422:P495)</f>
        <v>0</v>
      </c>
      <c r="Q421" s="196"/>
      <c r="R421" s="197">
        <f>SUM(R422:R495)</f>
        <v>35.927900460000011</v>
      </c>
      <c r="S421" s="196"/>
      <c r="T421" s="198">
        <f>SUM(T422:T495)</f>
        <v>8.4106079999999999</v>
      </c>
      <c r="AR421" s="199" t="s">
        <v>83</v>
      </c>
      <c r="AT421" s="200" t="s">
        <v>74</v>
      </c>
      <c r="AU421" s="200" t="s">
        <v>28</v>
      </c>
      <c r="AY421" s="199" t="s">
        <v>167</v>
      </c>
      <c r="BK421" s="201">
        <f>SUM(BK422:BK495)</f>
        <v>0</v>
      </c>
    </row>
    <row r="422" spans="2:65" s="1" customFormat="1" ht="25.5" customHeight="1">
      <c r="B422" s="42"/>
      <c r="C422" s="204" t="s">
        <v>624</v>
      </c>
      <c r="D422" s="204" t="s">
        <v>169</v>
      </c>
      <c r="E422" s="205" t="s">
        <v>625</v>
      </c>
      <c r="F422" s="206" t="s">
        <v>626</v>
      </c>
      <c r="G422" s="207" t="s">
        <v>222</v>
      </c>
      <c r="H422" s="208">
        <v>3.5</v>
      </c>
      <c r="I422" s="209"/>
      <c r="J422" s="210">
        <f>ROUND(I422*H422,1)</f>
        <v>0</v>
      </c>
      <c r="K422" s="206" t="s">
        <v>173</v>
      </c>
      <c r="L422" s="62"/>
      <c r="M422" s="211" t="s">
        <v>21</v>
      </c>
      <c r="N422" s="212" t="s">
        <v>46</v>
      </c>
      <c r="O422" s="43"/>
      <c r="P422" s="213">
        <f>O422*H422</f>
        <v>0</v>
      </c>
      <c r="Q422" s="213">
        <v>0</v>
      </c>
      <c r="R422" s="213">
        <f>Q422*H422</f>
        <v>0</v>
      </c>
      <c r="S422" s="213">
        <v>0.15</v>
      </c>
      <c r="T422" s="214">
        <f>S422*H422</f>
        <v>0.52500000000000002</v>
      </c>
      <c r="AR422" s="25" t="s">
        <v>243</v>
      </c>
      <c r="AT422" s="25" t="s">
        <v>169</v>
      </c>
      <c r="AU422" s="25" t="s">
        <v>83</v>
      </c>
      <c r="AY422" s="25" t="s">
        <v>167</v>
      </c>
      <c r="BE422" s="215">
        <f>IF(N422="základní",J422,0)</f>
        <v>0</v>
      </c>
      <c r="BF422" s="215">
        <f>IF(N422="snížená",J422,0)</f>
        <v>0</v>
      </c>
      <c r="BG422" s="215">
        <f>IF(N422="zákl. přenesená",J422,0)</f>
        <v>0</v>
      </c>
      <c r="BH422" s="215">
        <f>IF(N422="sníž. přenesená",J422,0)</f>
        <v>0</v>
      </c>
      <c r="BI422" s="215">
        <f>IF(N422="nulová",J422,0)</f>
        <v>0</v>
      </c>
      <c r="BJ422" s="25" t="s">
        <v>28</v>
      </c>
      <c r="BK422" s="215">
        <f>ROUND(I422*H422,1)</f>
        <v>0</v>
      </c>
      <c r="BL422" s="25" t="s">
        <v>243</v>
      </c>
      <c r="BM422" s="25" t="s">
        <v>627</v>
      </c>
    </row>
    <row r="423" spans="2:65" s="1" customFormat="1" ht="16.5" customHeight="1">
      <c r="B423" s="42"/>
      <c r="C423" s="204" t="s">
        <v>628</v>
      </c>
      <c r="D423" s="204" t="s">
        <v>169</v>
      </c>
      <c r="E423" s="205" t="s">
        <v>629</v>
      </c>
      <c r="F423" s="206" t="s">
        <v>630</v>
      </c>
      <c r="G423" s="207" t="s">
        <v>222</v>
      </c>
      <c r="H423" s="208">
        <v>174.2</v>
      </c>
      <c r="I423" s="209"/>
      <c r="J423" s="210">
        <f>ROUND(I423*H423,1)</f>
        <v>0</v>
      </c>
      <c r="K423" s="206" t="s">
        <v>173</v>
      </c>
      <c r="L423" s="62"/>
      <c r="M423" s="211" t="s">
        <v>21</v>
      </c>
      <c r="N423" s="212" t="s">
        <v>46</v>
      </c>
      <c r="O423" s="43"/>
      <c r="P423" s="213">
        <f>O423*H423</f>
        <v>0</v>
      </c>
      <c r="Q423" s="213">
        <v>0</v>
      </c>
      <c r="R423" s="213">
        <f>Q423*H423</f>
        <v>0</v>
      </c>
      <c r="S423" s="213">
        <v>1.4E-2</v>
      </c>
      <c r="T423" s="214">
        <f>S423*H423</f>
        <v>2.4388000000000001</v>
      </c>
      <c r="AR423" s="25" t="s">
        <v>243</v>
      </c>
      <c r="AT423" s="25" t="s">
        <v>169</v>
      </c>
      <c r="AU423" s="25" t="s">
        <v>83</v>
      </c>
      <c r="AY423" s="25" t="s">
        <v>167</v>
      </c>
      <c r="BE423" s="215">
        <f>IF(N423="základní",J423,0)</f>
        <v>0</v>
      </c>
      <c r="BF423" s="215">
        <f>IF(N423="snížená",J423,0)</f>
        <v>0</v>
      </c>
      <c r="BG423" s="215">
        <f>IF(N423="zákl. přenesená",J423,0)</f>
        <v>0</v>
      </c>
      <c r="BH423" s="215">
        <f>IF(N423="sníž. přenesená",J423,0)</f>
        <v>0</v>
      </c>
      <c r="BI423" s="215">
        <f>IF(N423="nulová",J423,0)</f>
        <v>0</v>
      </c>
      <c r="BJ423" s="25" t="s">
        <v>28</v>
      </c>
      <c r="BK423" s="215">
        <f>ROUND(I423*H423,1)</f>
        <v>0</v>
      </c>
      <c r="BL423" s="25" t="s">
        <v>243</v>
      </c>
      <c r="BM423" s="25" t="s">
        <v>517</v>
      </c>
    </row>
    <row r="424" spans="2:65" s="13" customFormat="1">
      <c r="B424" s="227"/>
      <c r="C424" s="228"/>
      <c r="D424" s="218" t="s">
        <v>175</v>
      </c>
      <c r="E424" s="229" t="s">
        <v>21</v>
      </c>
      <c r="F424" s="230" t="s">
        <v>631</v>
      </c>
      <c r="G424" s="228"/>
      <c r="H424" s="231">
        <v>9</v>
      </c>
      <c r="I424" s="232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AT424" s="237" t="s">
        <v>175</v>
      </c>
      <c r="AU424" s="237" t="s">
        <v>83</v>
      </c>
      <c r="AV424" s="13" t="s">
        <v>83</v>
      </c>
      <c r="AW424" s="13" t="s">
        <v>37</v>
      </c>
      <c r="AX424" s="13" t="s">
        <v>75</v>
      </c>
      <c r="AY424" s="237" t="s">
        <v>167</v>
      </c>
    </row>
    <row r="425" spans="2:65" s="13" customFormat="1">
      <c r="B425" s="227"/>
      <c r="C425" s="228"/>
      <c r="D425" s="218" t="s">
        <v>175</v>
      </c>
      <c r="E425" s="229" t="s">
        <v>21</v>
      </c>
      <c r="F425" s="230" t="s">
        <v>632</v>
      </c>
      <c r="G425" s="228"/>
      <c r="H425" s="231">
        <v>70.400000000000006</v>
      </c>
      <c r="I425" s="232"/>
      <c r="J425" s="228"/>
      <c r="K425" s="228"/>
      <c r="L425" s="233"/>
      <c r="M425" s="234"/>
      <c r="N425" s="235"/>
      <c r="O425" s="235"/>
      <c r="P425" s="235"/>
      <c r="Q425" s="235"/>
      <c r="R425" s="235"/>
      <c r="S425" s="235"/>
      <c r="T425" s="236"/>
      <c r="AT425" s="237" t="s">
        <v>175</v>
      </c>
      <c r="AU425" s="237" t="s">
        <v>83</v>
      </c>
      <c r="AV425" s="13" t="s">
        <v>83</v>
      </c>
      <c r="AW425" s="13" t="s">
        <v>37</v>
      </c>
      <c r="AX425" s="13" t="s">
        <v>75</v>
      </c>
      <c r="AY425" s="237" t="s">
        <v>167</v>
      </c>
    </row>
    <row r="426" spans="2:65" s="13" customFormat="1">
      <c r="B426" s="227"/>
      <c r="C426" s="228"/>
      <c r="D426" s="218" t="s">
        <v>175</v>
      </c>
      <c r="E426" s="229" t="s">
        <v>21</v>
      </c>
      <c r="F426" s="230" t="s">
        <v>633</v>
      </c>
      <c r="G426" s="228"/>
      <c r="H426" s="231">
        <v>94.8</v>
      </c>
      <c r="I426" s="232"/>
      <c r="J426" s="228"/>
      <c r="K426" s="228"/>
      <c r="L426" s="233"/>
      <c r="M426" s="234"/>
      <c r="N426" s="235"/>
      <c r="O426" s="235"/>
      <c r="P426" s="235"/>
      <c r="Q426" s="235"/>
      <c r="R426" s="235"/>
      <c r="S426" s="235"/>
      <c r="T426" s="236"/>
      <c r="AT426" s="237" t="s">
        <v>175</v>
      </c>
      <c r="AU426" s="237" t="s">
        <v>83</v>
      </c>
      <c r="AV426" s="13" t="s">
        <v>83</v>
      </c>
      <c r="AW426" s="13" t="s">
        <v>37</v>
      </c>
      <c r="AX426" s="13" t="s">
        <v>75</v>
      </c>
      <c r="AY426" s="237" t="s">
        <v>167</v>
      </c>
    </row>
    <row r="427" spans="2:65" s="14" customFormat="1">
      <c r="B427" s="238"/>
      <c r="C427" s="239"/>
      <c r="D427" s="218" t="s">
        <v>175</v>
      </c>
      <c r="E427" s="240" t="s">
        <v>21</v>
      </c>
      <c r="F427" s="241" t="s">
        <v>183</v>
      </c>
      <c r="G427" s="239"/>
      <c r="H427" s="242">
        <v>174.2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AT427" s="248" t="s">
        <v>175</v>
      </c>
      <c r="AU427" s="248" t="s">
        <v>83</v>
      </c>
      <c r="AV427" s="14" t="s">
        <v>174</v>
      </c>
      <c r="AW427" s="14" t="s">
        <v>6</v>
      </c>
      <c r="AX427" s="14" t="s">
        <v>28</v>
      </c>
      <c r="AY427" s="248" t="s">
        <v>167</v>
      </c>
    </row>
    <row r="428" spans="2:65" s="1" customFormat="1" ht="16.5" customHeight="1">
      <c r="B428" s="42"/>
      <c r="C428" s="204" t="s">
        <v>341</v>
      </c>
      <c r="D428" s="204" t="s">
        <v>169</v>
      </c>
      <c r="E428" s="205" t="s">
        <v>634</v>
      </c>
      <c r="F428" s="206" t="s">
        <v>635</v>
      </c>
      <c r="G428" s="207" t="s">
        <v>222</v>
      </c>
      <c r="H428" s="208">
        <v>60.8</v>
      </c>
      <c r="I428" s="209"/>
      <c r="J428" s="210">
        <f>ROUND(I428*H428,1)</f>
        <v>0</v>
      </c>
      <c r="K428" s="206" t="s">
        <v>173</v>
      </c>
      <c r="L428" s="62"/>
      <c r="M428" s="211" t="s">
        <v>21</v>
      </c>
      <c r="N428" s="212" t="s">
        <v>46</v>
      </c>
      <c r="O428" s="43"/>
      <c r="P428" s="213">
        <f>O428*H428</f>
        <v>0</v>
      </c>
      <c r="Q428" s="213">
        <v>0</v>
      </c>
      <c r="R428" s="213">
        <f>Q428*H428</f>
        <v>0</v>
      </c>
      <c r="S428" s="213">
        <v>2.4E-2</v>
      </c>
      <c r="T428" s="214">
        <f>S428*H428</f>
        <v>1.4592000000000001</v>
      </c>
      <c r="AR428" s="25" t="s">
        <v>243</v>
      </c>
      <c r="AT428" s="25" t="s">
        <v>169</v>
      </c>
      <c r="AU428" s="25" t="s">
        <v>83</v>
      </c>
      <c r="AY428" s="25" t="s">
        <v>167</v>
      </c>
      <c r="BE428" s="215">
        <f>IF(N428="základní",J428,0)</f>
        <v>0</v>
      </c>
      <c r="BF428" s="215">
        <f>IF(N428="snížená",J428,0)</f>
        <v>0</v>
      </c>
      <c r="BG428" s="215">
        <f>IF(N428="zákl. přenesená",J428,0)</f>
        <v>0</v>
      </c>
      <c r="BH428" s="215">
        <f>IF(N428="sníž. přenesená",J428,0)</f>
        <v>0</v>
      </c>
      <c r="BI428" s="215">
        <f>IF(N428="nulová",J428,0)</f>
        <v>0</v>
      </c>
      <c r="BJ428" s="25" t="s">
        <v>28</v>
      </c>
      <c r="BK428" s="215">
        <f>ROUND(I428*H428,1)</f>
        <v>0</v>
      </c>
      <c r="BL428" s="25" t="s">
        <v>243</v>
      </c>
      <c r="BM428" s="25" t="s">
        <v>636</v>
      </c>
    </row>
    <row r="429" spans="2:65" s="13" customFormat="1">
      <c r="B429" s="227"/>
      <c r="C429" s="228"/>
      <c r="D429" s="218" t="s">
        <v>175</v>
      </c>
      <c r="E429" s="229" t="s">
        <v>21</v>
      </c>
      <c r="F429" s="230" t="s">
        <v>637</v>
      </c>
      <c r="G429" s="228"/>
      <c r="H429" s="231">
        <v>25.6</v>
      </c>
      <c r="I429" s="232"/>
      <c r="J429" s="228"/>
      <c r="K429" s="228"/>
      <c r="L429" s="233"/>
      <c r="M429" s="234"/>
      <c r="N429" s="235"/>
      <c r="O429" s="235"/>
      <c r="P429" s="235"/>
      <c r="Q429" s="235"/>
      <c r="R429" s="235"/>
      <c r="S429" s="235"/>
      <c r="T429" s="236"/>
      <c r="AT429" s="237" t="s">
        <v>175</v>
      </c>
      <c r="AU429" s="237" t="s">
        <v>83</v>
      </c>
      <c r="AV429" s="13" t="s">
        <v>83</v>
      </c>
      <c r="AW429" s="13" t="s">
        <v>37</v>
      </c>
      <c r="AX429" s="13" t="s">
        <v>75</v>
      </c>
      <c r="AY429" s="237" t="s">
        <v>167</v>
      </c>
    </row>
    <row r="430" spans="2:65" s="13" customFormat="1">
      <c r="B430" s="227"/>
      <c r="C430" s="228"/>
      <c r="D430" s="218" t="s">
        <v>175</v>
      </c>
      <c r="E430" s="229" t="s">
        <v>21</v>
      </c>
      <c r="F430" s="230" t="s">
        <v>638</v>
      </c>
      <c r="G430" s="228"/>
      <c r="H430" s="231">
        <v>9.6</v>
      </c>
      <c r="I430" s="232"/>
      <c r="J430" s="228"/>
      <c r="K430" s="228"/>
      <c r="L430" s="233"/>
      <c r="M430" s="234"/>
      <c r="N430" s="235"/>
      <c r="O430" s="235"/>
      <c r="P430" s="235"/>
      <c r="Q430" s="235"/>
      <c r="R430" s="235"/>
      <c r="S430" s="235"/>
      <c r="T430" s="236"/>
      <c r="AT430" s="237" t="s">
        <v>175</v>
      </c>
      <c r="AU430" s="237" t="s">
        <v>83</v>
      </c>
      <c r="AV430" s="13" t="s">
        <v>83</v>
      </c>
      <c r="AW430" s="13" t="s">
        <v>37</v>
      </c>
      <c r="AX430" s="13" t="s">
        <v>75</v>
      </c>
      <c r="AY430" s="237" t="s">
        <v>167</v>
      </c>
    </row>
    <row r="431" spans="2:65" s="13" customFormat="1">
      <c r="B431" s="227"/>
      <c r="C431" s="228"/>
      <c r="D431" s="218" t="s">
        <v>175</v>
      </c>
      <c r="E431" s="229" t="s">
        <v>21</v>
      </c>
      <c r="F431" s="230" t="s">
        <v>639</v>
      </c>
      <c r="G431" s="228"/>
      <c r="H431" s="231">
        <v>25.6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AT431" s="237" t="s">
        <v>175</v>
      </c>
      <c r="AU431" s="237" t="s">
        <v>83</v>
      </c>
      <c r="AV431" s="13" t="s">
        <v>83</v>
      </c>
      <c r="AW431" s="13" t="s">
        <v>37</v>
      </c>
      <c r="AX431" s="13" t="s">
        <v>75</v>
      </c>
      <c r="AY431" s="237" t="s">
        <v>167</v>
      </c>
    </row>
    <row r="432" spans="2:65" s="14" customFormat="1">
      <c r="B432" s="238"/>
      <c r="C432" s="239"/>
      <c r="D432" s="218" t="s">
        <v>175</v>
      </c>
      <c r="E432" s="240" t="s">
        <v>21</v>
      </c>
      <c r="F432" s="241" t="s">
        <v>183</v>
      </c>
      <c r="G432" s="239"/>
      <c r="H432" s="242">
        <v>60.8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AT432" s="248" t="s">
        <v>175</v>
      </c>
      <c r="AU432" s="248" t="s">
        <v>83</v>
      </c>
      <c r="AV432" s="14" t="s">
        <v>174</v>
      </c>
      <c r="AW432" s="14" t="s">
        <v>6</v>
      </c>
      <c r="AX432" s="14" t="s">
        <v>28</v>
      </c>
      <c r="AY432" s="248" t="s">
        <v>167</v>
      </c>
    </row>
    <row r="433" spans="2:65" s="1" customFormat="1" ht="16.5" customHeight="1">
      <c r="B433" s="42"/>
      <c r="C433" s="204" t="s">
        <v>640</v>
      </c>
      <c r="D433" s="204" t="s">
        <v>169</v>
      </c>
      <c r="E433" s="205" t="s">
        <v>641</v>
      </c>
      <c r="F433" s="206" t="s">
        <v>642</v>
      </c>
      <c r="G433" s="207" t="s">
        <v>222</v>
      </c>
      <c r="H433" s="208">
        <v>73.5</v>
      </c>
      <c r="I433" s="209"/>
      <c r="J433" s="210">
        <f>ROUND(I433*H433,1)</f>
        <v>0</v>
      </c>
      <c r="K433" s="206" t="s">
        <v>173</v>
      </c>
      <c r="L433" s="62"/>
      <c r="M433" s="211" t="s">
        <v>21</v>
      </c>
      <c r="N433" s="212" t="s">
        <v>46</v>
      </c>
      <c r="O433" s="43"/>
      <c r="P433" s="213">
        <f>O433*H433</f>
        <v>0</v>
      </c>
      <c r="Q433" s="213">
        <v>0</v>
      </c>
      <c r="R433" s="213">
        <f>Q433*H433</f>
        <v>0</v>
      </c>
      <c r="S433" s="213">
        <v>3.2000000000000001E-2</v>
      </c>
      <c r="T433" s="214">
        <f>S433*H433</f>
        <v>2.3519999999999999</v>
      </c>
      <c r="AR433" s="25" t="s">
        <v>243</v>
      </c>
      <c r="AT433" s="25" t="s">
        <v>169</v>
      </c>
      <c r="AU433" s="25" t="s">
        <v>83</v>
      </c>
      <c r="AY433" s="25" t="s">
        <v>167</v>
      </c>
      <c r="BE433" s="215">
        <f>IF(N433="základní",J433,0)</f>
        <v>0</v>
      </c>
      <c r="BF433" s="215">
        <f>IF(N433="snížená",J433,0)</f>
        <v>0</v>
      </c>
      <c r="BG433" s="215">
        <f>IF(N433="zákl. přenesená",J433,0)</f>
        <v>0</v>
      </c>
      <c r="BH433" s="215">
        <f>IF(N433="sníž. přenesená",J433,0)</f>
        <v>0</v>
      </c>
      <c r="BI433" s="215">
        <f>IF(N433="nulová",J433,0)</f>
        <v>0</v>
      </c>
      <c r="BJ433" s="25" t="s">
        <v>28</v>
      </c>
      <c r="BK433" s="215">
        <f>ROUND(I433*H433,1)</f>
        <v>0</v>
      </c>
      <c r="BL433" s="25" t="s">
        <v>243</v>
      </c>
      <c r="BM433" s="25" t="s">
        <v>643</v>
      </c>
    </row>
    <row r="434" spans="2:65" s="13" customFormat="1">
      <c r="B434" s="227"/>
      <c r="C434" s="228"/>
      <c r="D434" s="218" t="s">
        <v>175</v>
      </c>
      <c r="E434" s="229" t="s">
        <v>21</v>
      </c>
      <c r="F434" s="230" t="s">
        <v>644</v>
      </c>
      <c r="G434" s="228"/>
      <c r="H434" s="231">
        <v>42.3</v>
      </c>
      <c r="I434" s="232"/>
      <c r="J434" s="228"/>
      <c r="K434" s="228"/>
      <c r="L434" s="233"/>
      <c r="M434" s="234"/>
      <c r="N434" s="235"/>
      <c r="O434" s="235"/>
      <c r="P434" s="235"/>
      <c r="Q434" s="235"/>
      <c r="R434" s="235"/>
      <c r="S434" s="235"/>
      <c r="T434" s="236"/>
      <c r="AT434" s="237" t="s">
        <v>175</v>
      </c>
      <c r="AU434" s="237" t="s">
        <v>83</v>
      </c>
      <c r="AV434" s="13" t="s">
        <v>83</v>
      </c>
      <c r="AW434" s="13" t="s">
        <v>37</v>
      </c>
      <c r="AX434" s="13" t="s">
        <v>75</v>
      </c>
      <c r="AY434" s="237" t="s">
        <v>167</v>
      </c>
    </row>
    <row r="435" spans="2:65" s="13" customFormat="1">
      <c r="B435" s="227"/>
      <c r="C435" s="228"/>
      <c r="D435" s="218" t="s">
        <v>175</v>
      </c>
      <c r="E435" s="229" t="s">
        <v>21</v>
      </c>
      <c r="F435" s="230" t="s">
        <v>645</v>
      </c>
      <c r="G435" s="228"/>
      <c r="H435" s="231">
        <v>31.2</v>
      </c>
      <c r="I435" s="232"/>
      <c r="J435" s="228"/>
      <c r="K435" s="228"/>
      <c r="L435" s="233"/>
      <c r="M435" s="234"/>
      <c r="N435" s="235"/>
      <c r="O435" s="235"/>
      <c r="P435" s="235"/>
      <c r="Q435" s="235"/>
      <c r="R435" s="235"/>
      <c r="S435" s="235"/>
      <c r="T435" s="236"/>
      <c r="AT435" s="237" t="s">
        <v>175</v>
      </c>
      <c r="AU435" s="237" t="s">
        <v>83</v>
      </c>
      <c r="AV435" s="13" t="s">
        <v>83</v>
      </c>
      <c r="AW435" s="13" t="s">
        <v>37</v>
      </c>
      <c r="AX435" s="13" t="s">
        <v>75</v>
      </c>
      <c r="AY435" s="237" t="s">
        <v>167</v>
      </c>
    </row>
    <row r="436" spans="2:65" s="14" customFormat="1">
      <c r="B436" s="238"/>
      <c r="C436" s="239"/>
      <c r="D436" s="218" t="s">
        <v>175</v>
      </c>
      <c r="E436" s="240" t="s">
        <v>21</v>
      </c>
      <c r="F436" s="241" t="s">
        <v>183</v>
      </c>
      <c r="G436" s="239"/>
      <c r="H436" s="242">
        <v>73.5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AT436" s="248" t="s">
        <v>175</v>
      </c>
      <c r="AU436" s="248" t="s">
        <v>83</v>
      </c>
      <c r="AV436" s="14" t="s">
        <v>174</v>
      </c>
      <c r="AW436" s="14" t="s">
        <v>6</v>
      </c>
      <c r="AX436" s="14" t="s">
        <v>28</v>
      </c>
      <c r="AY436" s="248" t="s">
        <v>167</v>
      </c>
    </row>
    <row r="437" spans="2:65" s="1" customFormat="1" ht="16.5" customHeight="1">
      <c r="B437" s="42"/>
      <c r="C437" s="204" t="s">
        <v>401</v>
      </c>
      <c r="D437" s="204" t="s">
        <v>169</v>
      </c>
      <c r="E437" s="205" t="s">
        <v>646</v>
      </c>
      <c r="F437" s="206" t="s">
        <v>647</v>
      </c>
      <c r="G437" s="207" t="s">
        <v>222</v>
      </c>
      <c r="H437" s="208">
        <v>35.9</v>
      </c>
      <c r="I437" s="209"/>
      <c r="J437" s="210">
        <f>ROUND(I437*H437,1)</f>
        <v>0</v>
      </c>
      <c r="K437" s="206" t="s">
        <v>173</v>
      </c>
      <c r="L437" s="62"/>
      <c r="M437" s="211" t="s">
        <v>21</v>
      </c>
      <c r="N437" s="212" t="s">
        <v>46</v>
      </c>
      <c r="O437" s="43"/>
      <c r="P437" s="213">
        <f>O437*H437</f>
        <v>0</v>
      </c>
      <c r="Q437" s="213">
        <v>0</v>
      </c>
      <c r="R437" s="213">
        <f>Q437*H437</f>
        <v>0</v>
      </c>
      <c r="S437" s="213">
        <v>4.0000000000000001E-3</v>
      </c>
      <c r="T437" s="214">
        <f>S437*H437</f>
        <v>0.14360000000000001</v>
      </c>
      <c r="AR437" s="25" t="s">
        <v>174</v>
      </c>
      <c r="AT437" s="25" t="s">
        <v>169</v>
      </c>
      <c r="AU437" s="25" t="s">
        <v>83</v>
      </c>
      <c r="AY437" s="25" t="s">
        <v>167</v>
      </c>
      <c r="BE437" s="215">
        <f>IF(N437="základní",J437,0)</f>
        <v>0</v>
      </c>
      <c r="BF437" s="215">
        <f>IF(N437="snížená",J437,0)</f>
        <v>0</v>
      </c>
      <c r="BG437" s="215">
        <f>IF(N437="zákl. přenesená",J437,0)</f>
        <v>0</v>
      </c>
      <c r="BH437" s="215">
        <f>IF(N437="sníž. přenesená",J437,0)</f>
        <v>0</v>
      </c>
      <c r="BI437" s="215">
        <f>IF(N437="nulová",J437,0)</f>
        <v>0</v>
      </c>
      <c r="BJ437" s="25" t="s">
        <v>28</v>
      </c>
      <c r="BK437" s="215">
        <f>ROUND(I437*H437,1)</f>
        <v>0</v>
      </c>
      <c r="BL437" s="25" t="s">
        <v>174</v>
      </c>
      <c r="BM437" s="25" t="s">
        <v>648</v>
      </c>
    </row>
    <row r="438" spans="2:65" s="13" customFormat="1">
      <c r="B438" s="227"/>
      <c r="C438" s="228"/>
      <c r="D438" s="218" t="s">
        <v>175</v>
      </c>
      <c r="E438" s="229" t="s">
        <v>21</v>
      </c>
      <c r="F438" s="230" t="s">
        <v>649</v>
      </c>
      <c r="G438" s="228"/>
      <c r="H438" s="231">
        <v>35.9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AT438" s="237" t="s">
        <v>175</v>
      </c>
      <c r="AU438" s="237" t="s">
        <v>83</v>
      </c>
      <c r="AV438" s="13" t="s">
        <v>83</v>
      </c>
      <c r="AW438" s="13" t="s">
        <v>37</v>
      </c>
      <c r="AX438" s="13" t="s">
        <v>75</v>
      </c>
      <c r="AY438" s="237" t="s">
        <v>167</v>
      </c>
    </row>
    <row r="439" spans="2:65" s="14" customFormat="1">
      <c r="B439" s="238"/>
      <c r="C439" s="239"/>
      <c r="D439" s="218" t="s">
        <v>175</v>
      </c>
      <c r="E439" s="240" t="s">
        <v>21</v>
      </c>
      <c r="F439" s="241" t="s">
        <v>183</v>
      </c>
      <c r="G439" s="239"/>
      <c r="H439" s="242">
        <v>35.9</v>
      </c>
      <c r="I439" s="243"/>
      <c r="J439" s="239"/>
      <c r="K439" s="239"/>
      <c r="L439" s="244"/>
      <c r="M439" s="245"/>
      <c r="N439" s="246"/>
      <c r="O439" s="246"/>
      <c r="P439" s="246"/>
      <c r="Q439" s="246"/>
      <c r="R439" s="246"/>
      <c r="S439" s="246"/>
      <c r="T439" s="247"/>
      <c r="AT439" s="248" t="s">
        <v>175</v>
      </c>
      <c r="AU439" s="248" t="s">
        <v>83</v>
      </c>
      <c r="AV439" s="14" t="s">
        <v>174</v>
      </c>
      <c r="AW439" s="14" t="s">
        <v>6</v>
      </c>
      <c r="AX439" s="14" t="s">
        <v>28</v>
      </c>
      <c r="AY439" s="248" t="s">
        <v>167</v>
      </c>
    </row>
    <row r="440" spans="2:65" s="1" customFormat="1" ht="25.5" customHeight="1">
      <c r="B440" s="42"/>
      <c r="C440" s="204" t="s">
        <v>650</v>
      </c>
      <c r="D440" s="204" t="s">
        <v>169</v>
      </c>
      <c r="E440" s="205" t="s">
        <v>651</v>
      </c>
      <c r="F440" s="206" t="s">
        <v>652</v>
      </c>
      <c r="G440" s="207" t="s">
        <v>222</v>
      </c>
      <c r="H440" s="208">
        <v>750.8</v>
      </c>
      <c r="I440" s="209"/>
      <c r="J440" s="210">
        <f>ROUND(I440*H440,1)</f>
        <v>0</v>
      </c>
      <c r="K440" s="206" t="s">
        <v>173</v>
      </c>
      <c r="L440" s="62"/>
      <c r="M440" s="211" t="s">
        <v>21</v>
      </c>
      <c r="N440" s="212" t="s">
        <v>46</v>
      </c>
      <c r="O440" s="43"/>
      <c r="P440" s="213">
        <f>O440*H440</f>
        <v>0</v>
      </c>
      <c r="Q440" s="213">
        <v>0</v>
      </c>
      <c r="R440" s="213">
        <f>Q440*H440</f>
        <v>0</v>
      </c>
      <c r="S440" s="213">
        <v>0</v>
      </c>
      <c r="T440" s="214">
        <f>S440*H440</f>
        <v>0</v>
      </c>
      <c r="AR440" s="25" t="s">
        <v>243</v>
      </c>
      <c r="AT440" s="25" t="s">
        <v>169</v>
      </c>
      <c r="AU440" s="25" t="s">
        <v>83</v>
      </c>
      <c r="AY440" s="25" t="s">
        <v>167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25" t="s">
        <v>28</v>
      </c>
      <c r="BK440" s="215">
        <f>ROUND(I440*H440,1)</f>
        <v>0</v>
      </c>
      <c r="BL440" s="25" t="s">
        <v>243</v>
      </c>
      <c r="BM440" s="25" t="s">
        <v>653</v>
      </c>
    </row>
    <row r="441" spans="2:65" s="13" customFormat="1">
      <c r="B441" s="227"/>
      <c r="C441" s="228"/>
      <c r="D441" s="218" t="s">
        <v>175</v>
      </c>
      <c r="E441" s="229" t="s">
        <v>21</v>
      </c>
      <c r="F441" s="230" t="s">
        <v>654</v>
      </c>
      <c r="G441" s="228"/>
      <c r="H441" s="231">
        <v>63.8</v>
      </c>
      <c r="I441" s="232"/>
      <c r="J441" s="228"/>
      <c r="K441" s="228"/>
      <c r="L441" s="233"/>
      <c r="M441" s="234"/>
      <c r="N441" s="235"/>
      <c r="O441" s="235"/>
      <c r="P441" s="235"/>
      <c r="Q441" s="235"/>
      <c r="R441" s="235"/>
      <c r="S441" s="235"/>
      <c r="T441" s="236"/>
      <c r="AT441" s="237" t="s">
        <v>175</v>
      </c>
      <c r="AU441" s="237" t="s">
        <v>83</v>
      </c>
      <c r="AV441" s="13" t="s">
        <v>83</v>
      </c>
      <c r="AW441" s="13" t="s">
        <v>37</v>
      </c>
      <c r="AX441" s="13" t="s">
        <v>75</v>
      </c>
      <c r="AY441" s="237" t="s">
        <v>167</v>
      </c>
    </row>
    <row r="442" spans="2:65" s="15" customFormat="1">
      <c r="B442" s="249"/>
      <c r="C442" s="250"/>
      <c r="D442" s="218" t="s">
        <v>175</v>
      </c>
      <c r="E442" s="251" t="s">
        <v>21</v>
      </c>
      <c r="F442" s="252" t="s">
        <v>255</v>
      </c>
      <c r="G442" s="250"/>
      <c r="H442" s="253">
        <v>63.8</v>
      </c>
      <c r="I442" s="254"/>
      <c r="J442" s="250"/>
      <c r="K442" s="250"/>
      <c r="L442" s="255"/>
      <c r="M442" s="256"/>
      <c r="N442" s="257"/>
      <c r="O442" s="257"/>
      <c r="P442" s="257"/>
      <c r="Q442" s="257"/>
      <c r="R442" s="257"/>
      <c r="S442" s="257"/>
      <c r="T442" s="258"/>
      <c r="AT442" s="259" t="s">
        <v>175</v>
      </c>
      <c r="AU442" s="259" t="s">
        <v>83</v>
      </c>
      <c r="AV442" s="15" t="s">
        <v>178</v>
      </c>
      <c r="AW442" s="15" t="s">
        <v>37</v>
      </c>
      <c r="AX442" s="15" t="s">
        <v>75</v>
      </c>
      <c r="AY442" s="259" t="s">
        <v>167</v>
      </c>
    </row>
    <row r="443" spans="2:65" s="13" customFormat="1">
      <c r="B443" s="227"/>
      <c r="C443" s="228"/>
      <c r="D443" s="218" t="s">
        <v>175</v>
      </c>
      <c r="E443" s="229" t="s">
        <v>21</v>
      </c>
      <c r="F443" s="230" t="s">
        <v>655</v>
      </c>
      <c r="G443" s="228"/>
      <c r="H443" s="231">
        <v>270</v>
      </c>
      <c r="I443" s="232"/>
      <c r="J443" s="228"/>
      <c r="K443" s="228"/>
      <c r="L443" s="233"/>
      <c r="M443" s="234"/>
      <c r="N443" s="235"/>
      <c r="O443" s="235"/>
      <c r="P443" s="235"/>
      <c r="Q443" s="235"/>
      <c r="R443" s="235"/>
      <c r="S443" s="235"/>
      <c r="T443" s="236"/>
      <c r="AT443" s="237" t="s">
        <v>175</v>
      </c>
      <c r="AU443" s="237" t="s">
        <v>83</v>
      </c>
      <c r="AV443" s="13" t="s">
        <v>83</v>
      </c>
      <c r="AW443" s="13" t="s">
        <v>37</v>
      </c>
      <c r="AX443" s="13" t="s">
        <v>75</v>
      </c>
      <c r="AY443" s="237" t="s">
        <v>167</v>
      </c>
    </row>
    <row r="444" spans="2:65" s="13" customFormat="1">
      <c r="B444" s="227"/>
      <c r="C444" s="228"/>
      <c r="D444" s="218" t="s">
        <v>175</v>
      </c>
      <c r="E444" s="229" t="s">
        <v>21</v>
      </c>
      <c r="F444" s="230" t="s">
        <v>656</v>
      </c>
      <c r="G444" s="228"/>
      <c r="H444" s="231">
        <v>162</v>
      </c>
      <c r="I444" s="232"/>
      <c r="J444" s="228"/>
      <c r="K444" s="228"/>
      <c r="L444" s="233"/>
      <c r="M444" s="234"/>
      <c r="N444" s="235"/>
      <c r="O444" s="235"/>
      <c r="P444" s="235"/>
      <c r="Q444" s="235"/>
      <c r="R444" s="235"/>
      <c r="S444" s="235"/>
      <c r="T444" s="236"/>
      <c r="AT444" s="237" t="s">
        <v>175</v>
      </c>
      <c r="AU444" s="237" t="s">
        <v>83</v>
      </c>
      <c r="AV444" s="13" t="s">
        <v>83</v>
      </c>
      <c r="AW444" s="13" t="s">
        <v>37</v>
      </c>
      <c r="AX444" s="13" t="s">
        <v>75</v>
      </c>
      <c r="AY444" s="237" t="s">
        <v>167</v>
      </c>
    </row>
    <row r="445" spans="2:65" s="13" customFormat="1">
      <c r="B445" s="227"/>
      <c r="C445" s="228"/>
      <c r="D445" s="218" t="s">
        <v>175</v>
      </c>
      <c r="E445" s="229" t="s">
        <v>21</v>
      </c>
      <c r="F445" s="230" t="s">
        <v>657</v>
      </c>
      <c r="G445" s="228"/>
      <c r="H445" s="231">
        <v>255</v>
      </c>
      <c r="I445" s="232"/>
      <c r="J445" s="228"/>
      <c r="K445" s="228"/>
      <c r="L445" s="233"/>
      <c r="M445" s="234"/>
      <c r="N445" s="235"/>
      <c r="O445" s="235"/>
      <c r="P445" s="235"/>
      <c r="Q445" s="235"/>
      <c r="R445" s="235"/>
      <c r="S445" s="235"/>
      <c r="T445" s="236"/>
      <c r="AT445" s="237" t="s">
        <v>175</v>
      </c>
      <c r="AU445" s="237" t="s">
        <v>83</v>
      </c>
      <c r="AV445" s="13" t="s">
        <v>83</v>
      </c>
      <c r="AW445" s="13" t="s">
        <v>37</v>
      </c>
      <c r="AX445" s="13" t="s">
        <v>75</v>
      </c>
      <c r="AY445" s="237" t="s">
        <v>167</v>
      </c>
    </row>
    <row r="446" spans="2:65" s="15" customFormat="1">
      <c r="B446" s="249"/>
      <c r="C446" s="250"/>
      <c r="D446" s="218" t="s">
        <v>175</v>
      </c>
      <c r="E446" s="251" t="s">
        <v>21</v>
      </c>
      <c r="F446" s="252" t="s">
        <v>255</v>
      </c>
      <c r="G446" s="250"/>
      <c r="H446" s="253">
        <v>687</v>
      </c>
      <c r="I446" s="254"/>
      <c r="J446" s="250"/>
      <c r="K446" s="250"/>
      <c r="L446" s="255"/>
      <c r="M446" s="256"/>
      <c r="N446" s="257"/>
      <c r="O446" s="257"/>
      <c r="P446" s="257"/>
      <c r="Q446" s="257"/>
      <c r="R446" s="257"/>
      <c r="S446" s="257"/>
      <c r="T446" s="258"/>
      <c r="AT446" s="259" t="s">
        <v>175</v>
      </c>
      <c r="AU446" s="259" t="s">
        <v>83</v>
      </c>
      <c r="AV446" s="15" t="s">
        <v>178</v>
      </c>
      <c r="AW446" s="15" t="s">
        <v>37</v>
      </c>
      <c r="AX446" s="15" t="s">
        <v>75</v>
      </c>
      <c r="AY446" s="259" t="s">
        <v>167</v>
      </c>
    </row>
    <row r="447" spans="2:65" s="14" customFormat="1">
      <c r="B447" s="238"/>
      <c r="C447" s="239"/>
      <c r="D447" s="218" t="s">
        <v>175</v>
      </c>
      <c r="E447" s="240" t="s">
        <v>21</v>
      </c>
      <c r="F447" s="241" t="s">
        <v>183</v>
      </c>
      <c r="G447" s="239"/>
      <c r="H447" s="242">
        <v>750.8</v>
      </c>
      <c r="I447" s="243"/>
      <c r="J447" s="239"/>
      <c r="K447" s="239"/>
      <c r="L447" s="244"/>
      <c r="M447" s="245"/>
      <c r="N447" s="246"/>
      <c r="O447" s="246"/>
      <c r="P447" s="246"/>
      <c r="Q447" s="246"/>
      <c r="R447" s="246"/>
      <c r="S447" s="246"/>
      <c r="T447" s="247"/>
      <c r="AT447" s="248" t="s">
        <v>175</v>
      </c>
      <c r="AU447" s="248" t="s">
        <v>83</v>
      </c>
      <c r="AV447" s="14" t="s">
        <v>174</v>
      </c>
      <c r="AW447" s="14" t="s">
        <v>37</v>
      </c>
      <c r="AX447" s="14" t="s">
        <v>28</v>
      </c>
      <c r="AY447" s="248" t="s">
        <v>167</v>
      </c>
    </row>
    <row r="448" spans="2:65" s="1" customFormat="1" ht="16.5" customHeight="1">
      <c r="B448" s="42"/>
      <c r="C448" s="260" t="s">
        <v>627</v>
      </c>
      <c r="D448" s="260" t="s">
        <v>260</v>
      </c>
      <c r="E448" s="261" t="s">
        <v>658</v>
      </c>
      <c r="F448" s="262" t="s">
        <v>659</v>
      </c>
      <c r="G448" s="263" t="s">
        <v>172</v>
      </c>
      <c r="H448" s="264">
        <v>11.724</v>
      </c>
      <c r="I448" s="265"/>
      <c r="J448" s="266">
        <f>ROUND(I448*H448,1)</f>
        <v>0</v>
      </c>
      <c r="K448" s="262" t="s">
        <v>21</v>
      </c>
      <c r="L448" s="267"/>
      <c r="M448" s="268" t="s">
        <v>21</v>
      </c>
      <c r="N448" s="269" t="s">
        <v>46</v>
      </c>
      <c r="O448" s="43"/>
      <c r="P448" s="213">
        <f>O448*H448</f>
        <v>0</v>
      </c>
      <c r="Q448" s="213">
        <v>0.55000000000000004</v>
      </c>
      <c r="R448" s="213">
        <f>Q448*H448</f>
        <v>6.4482000000000008</v>
      </c>
      <c r="S448" s="213">
        <v>0</v>
      </c>
      <c r="T448" s="214">
        <f>S448*H448</f>
        <v>0</v>
      </c>
      <c r="AR448" s="25" t="s">
        <v>322</v>
      </c>
      <c r="AT448" s="25" t="s">
        <v>260</v>
      </c>
      <c r="AU448" s="25" t="s">
        <v>83</v>
      </c>
      <c r="AY448" s="25" t="s">
        <v>167</v>
      </c>
      <c r="BE448" s="215">
        <f>IF(N448="základní",J448,0)</f>
        <v>0</v>
      </c>
      <c r="BF448" s="215">
        <f>IF(N448="snížená",J448,0)</f>
        <v>0</v>
      </c>
      <c r="BG448" s="215">
        <f>IF(N448="zákl. přenesená",J448,0)</f>
        <v>0</v>
      </c>
      <c r="BH448" s="215">
        <f>IF(N448="sníž. přenesená",J448,0)</f>
        <v>0</v>
      </c>
      <c r="BI448" s="215">
        <f>IF(N448="nulová",J448,0)</f>
        <v>0</v>
      </c>
      <c r="BJ448" s="25" t="s">
        <v>28</v>
      </c>
      <c r="BK448" s="215">
        <f>ROUND(I448*H448,1)</f>
        <v>0</v>
      </c>
      <c r="BL448" s="25" t="s">
        <v>243</v>
      </c>
      <c r="BM448" s="25" t="s">
        <v>660</v>
      </c>
    </row>
    <row r="449" spans="2:65" s="13" customFormat="1">
      <c r="B449" s="227"/>
      <c r="C449" s="228"/>
      <c r="D449" s="218" t="s">
        <v>175</v>
      </c>
      <c r="E449" s="229" t="s">
        <v>21</v>
      </c>
      <c r="F449" s="230" t="s">
        <v>661</v>
      </c>
      <c r="G449" s="228"/>
      <c r="H449" s="231">
        <v>0.84199999999999997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AT449" s="237" t="s">
        <v>175</v>
      </c>
      <c r="AU449" s="237" t="s">
        <v>83</v>
      </c>
      <c r="AV449" s="13" t="s">
        <v>83</v>
      </c>
      <c r="AW449" s="13" t="s">
        <v>37</v>
      </c>
      <c r="AX449" s="13" t="s">
        <v>75</v>
      </c>
      <c r="AY449" s="237" t="s">
        <v>167</v>
      </c>
    </row>
    <row r="450" spans="2:65" s="13" customFormat="1">
      <c r="B450" s="227"/>
      <c r="C450" s="228"/>
      <c r="D450" s="218" t="s">
        <v>175</v>
      </c>
      <c r="E450" s="229" t="s">
        <v>21</v>
      </c>
      <c r="F450" s="230" t="s">
        <v>662</v>
      </c>
      <c r="G450" s="228"/>
      <c r="H450" s="231">
        <v>10.882</v>
      </c>
      <c r="I450" s="232"/>
      <c r="J450" s="228"/>
      <c r="K450" s="228"/>
      <c r="L450" s="233"/>
      <c r="M450" s="234"/>
      <c r="N450" s="235"/>
      <c r="O450" s="235"/>
      <c r="P450" s="235"/>
      <c r="Q450" s="235"/>
      <c r="R450" s="235"/>
      <c r="S450" s="235"/>
      <c r="T450" s="236"/>
      <c r="AT450" s="237" t="s">
        <v>175</v>
      </c>
      <c r="AU450" s="237" t="s">
        <v>83</v>
      </c>
      <c r="AV450" s="13" t="s">
        <v>83</v>
      </c>
      <c r="AW450" s="13" t="s">
        <v>37</v>
      </c>
      <c r="AX450" s="13" t="s">
        <v>75</v>
      </c>
      <c r="AY450" s="237" t="s">
        <v>167</v>
      </c>
    </row>
    <row r="451" spans="2:65" s="14" customFormat="1">
      <c r="B451" s="238"/>
      <c r="C451" s="239"/>
      <c r="D451" s="218" t="s">
        <v>175</v>
      </c>
      <c r="E451" s="240" t="s">
        <v>21</v>
      </c>
      <c r="F451" s="241" t="s">
        <v>183</v>
      </c>
      <c r="G451" s="239"/>
      <c r="H451" s="242">
        <v>11.724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AT451" s="248" t="s">
        <v>175</v>
      </c>
      <c r="AU451" s="248" t="s">
        <v>83</v>
      </c>
      <c r="AV451" s="14" t="s">
        <v>174</v>
      </c>
      <c r="AW451" s="14" t="s">
        <v>6</v>
      </c>
      <c r="AX451" s="14" t="s">
        <v>28</v>
      </c>
      <c r="AY451" s="248" t="s">
        <v>167</v>
      </c>
    </row>
    <row r="452" spans="2:65" s="1" customFormat="1" ht="25.5" customHeight="1">
      <c r="B452" s="42"/>
      <c r="C452" s="204" t="s">
        <v>517</v>
      </c>
      <c r="D452" s="204" t="s">
        <v>169</v>
      </c>
      <c r="E452" s="205" t="s">
        <v>663</v>
      </c>
      <c r="F452" s="206" t="s">
        <v>664</v>
      </c>
      <c r="G452" s="207" t="s">
        <v>189</v>
      </c>
      <c r="H452" s="208">
        <v>38.991999999999997</v>
      </c>
      <c r="I452" s="209"/>
      <c r="J452" s="210">
        <f>ROUND(I452*H452,1)</f>
        <v>0</v>
      </c>
      <c r="K452" s="206" t="s">
        <v>173</v>
      </c>
      <c r="L452" s="62"/>
      <c r="M452" s="211" t="s">
        <v>21</v>
      </c>
      <c r="N452" s="212" t="s">
        <v>46</v>
      </c>
      <c r="O452" s="43"/>
      <c r="P452" s="213">
        <f>O452*H452</f>
        <v>0</v>
      </c>
      <c r="Q452" s="213">
        <v>0</v>
      </c>
      <c r="R452" s="213">
        <f>Q452*H452</f>
        <v>0</v>
      </c>
      <c r="S452" s="213">
        <v>7.0000000000000001E-3</v>
      </c>
      <c r="T452" s="214">
        <f>S452*H452</f>
        <v>0.27294399999999996</v>
      </c>
      <c r="AR452" s="25" t="s">
        <v>243</v>
      </c>
      <c r="AT452" s="25" t="s">
        <v>169</v>
      </c>
      <c r="AU452" s="25" t="s">
        <v>83</v>
      </c>
      <c r="AY452" s="25" t="s">
        <v>167</v>
      </c>
      <c r="BE452" s="215">
        <f>IF(N452="základní",J452,0)</f>
        <v>0</v>
      </c>
      <c r="BF452" s="215">
        <f>IF(N452="snížená",J452,0)</f>
        <v>0</v>
      </c>
      <c r="BG452" s="215">
        <f>IF(N452="zákl. přenesená",J452,0)</f>
        <v>0</v>
      </c>
      <c r="BH452" s="215">
        <f>IF(N452="sníž. přenesená",J452,0)</f>
        <v>0</v>
      </c>
      <c r="BI452" s="215">
        <f>IF(N452="nulová",J452,0)</f>
        <v>0</v>
      </c>
      <c r="BJ452" s="25" t="s">
        <v>28</v>
      </c>
      <c r="BK452" s="215">
        <f>ROUND(I452*H452,1)</f>
        <v>0</v>
      </c>
      <c r="BL452" s="25" t="s">
        <v>243</v>
      </c>
      <c r="BM452" s="25" t="s">
        <v>665</v>
      </c>
    </row>
    <row r="453" spans="2:65" s="13" customFormat="1">
      <c r="B453" s="227"/>
      <c r="C453" s="228"/>
      <c r="D453" s="218" t="s">
        <v>175</v>
      </c>
      <c r="E453" s="229" t="s">
        <v>21</v>
      </c>
      <c r="F453" s="230" t="s">
        <v>666</v>
      </c>
      <c r="G453" s="228"/>
      <c r="H453" s="231">
        <v>38.991999999999997</v>
      </c>
      <c r="I453" s="232"/>
      <c r="J453" s="228"/>
      <c r="K453" s="228"/>
      <c r="L453" s="233"/>
      <c r="M453" s="234"/>
      <c r="N453" s="235"/>
      <c r="O453" s="235"/>
      <c r="P453" s="235"/>
      <c r="Q453" s="235"/>
      <c r="R453" s="235"/>
      <c r="S453" s="235"/>
      <c r="T453" s="236"/>
      <c r="AT453" s="237" t="s">
        <v>175</v>
      </c>
      <c r="AU453" s="237" t="s">
        <v>83</v>
      </c>
      <c r="AV453" s="13" t="s">
        <v>83</v>
      </c>
      <c r="AW453" s="13" t="s">
        <v>37</v>
      </c>
      <c r="AX453" s="13" t="s">
        <v>75</v>
      </c>
      <c r="AY453" s="237" t="s">
        <v>167</v>
      </c>
    </row>
    <row r="454" spans="2:65" s="14" customFormat="1">
      <c r="B454" s="238"/>
      <c r="C454" s="239"/>
      <c r="D454" s="218" t="s">
        <v>175</v>
      </c>
      <c r="E454" s="240" t="s">
        <v>21</v>
      </c>
      <c r="F454" s="241" t="s">
        <v>183</v>
      </c>
      <c r="G454" s="239"/>
      <c r="H454" s="242">
        <v>38.991999999999997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AT454" s="248" t="s">
        <v>175</v>
      </c>
      <c r="AU454" s="248" t="s">
        <v>83</v>
      </c>
      <c r="AV454" s="14" t="s">
        <v>174</v>
      </c>
      <c r="AW454" s="14" t="s">
        <v>6</v>
      </c>
      <c r="AX454" s="14" t="s">
        <v>28</v>
      </c>
      <c r="AY454" s="248" t="s">
        <v>167</v>
      </c>
    </row>
    <row r="455" spans="2:65" s="1" customFormat="1" ht="25.5" customHeight="1">
      <c r="B455" s="42"/>
      <c r="C455" s="204" t="s">
        <v>636</v>
      </c>
      <c r="D455" s="204" t="s">
        <v>169</v>
      </c>
      <c r="E455" s="205" t="s">
        <v>667</v>
      </c>
      <c r="F455" s="206" t="s">
        <v>668</v>
      </c>
      <c r="G455" s="207" t="s">
        <v>222</v>
      </c>
      <c r="H455" s="208">
        <v>138.53</v>
      </c>
      <c r="I455" s="209"/>
      <c r="J455" s="210">
        <f>ROUND(I455*H455,1)</f>
        <v>0</v>
      </c>
      <c r="K455" s="206" t="s">
        <v>173</v>
      </c>
      <c r="L455" s="62"/>
      <c r="M455" s="211" t="s">
        <v>21</v>
      </c>
      <c r="N455" s="212" t="s">
        <v>46</v>
      </c>
      <c r="O455" s="43"/>
      <c r="P455" s="213">
        <f>O455*H455</f>
        <v>0</v>
      </c>
      <c r="Q455" s="213">
        <v>0</v>
      </c>
      <c r="R455" s="213">
        <f>Q455*H455</f>
        <v>0</v>
      </c>
      <c r="S455" s="213">
        <v>8.8000000000000005E-3</v>
      </c>
      <c r="T455" s="214">
        <f>S455*H455</f>
        <v>1.2190640000000001</v>
      </c>
      <c r="AR455" s="25" t="s">
        <v>243</v>
      </c>
      <c r="AT455" s="25" t="s">
        <v>169</v>
      </c>
      <c r="AU455" s="25" t="s">
        <v>83</v>
      </c>
      <c r="AY455" s="25" t="s">
        <v>167</v>
      </c>
      <c r="BE455" s="215">
        <f>IF(N455="základní",J455,0)</f>
        <v>0</v>
      </c>
      <c r="BF455" s="215">
        <f>IF(N455="snížená",J455,0)</f>
        <v>0</v>
      </c>
      <c r="BG455" s="215">
        <f>IF(N455="zákl. přenesená",J455,0)</f>
        <v>0</v>
      </c>
      <c r="BH455" s="215">
        <f>IF(N455="sníž. přenesená",J455,0)</f>
        <v>0</v>
      </c>
      <c r="BI455" s="215">
        <f>IF(N455="nulová",J455,0)</f>
        <v>0</v>
      </c>
      <c r="BJ455" s="25" t="s">
        <v>28</v>
      </c>
      <c r="BK455" s="215">
        <f>ROUND(I455*H455,1)</f>
        <v>0</v>
      </c>
      <c r="BL455" s="25" t="s">
        <v>243</v>
      </c>
      <c r="BM455" s="25" t="s">
        <v>669</v>
      </c>
    </row>
    <row r="456" spans="2:65" s="13" customFormat="1">
      <c r="B456" s="227"/>
      <c r="C456" s="228"/>
      <c r="D456" s="218" t="s">
        <v>175</v>
      </c>
      <c r="E456" s="229" t="s">
        <v>21</v>
      </c>
      <c r="F456" s="230" t="s">
        <v>670</v>
      </c>
      <c r="G456" s="228"/>
      <c r="H456" s="231">
        <v>138.53</v>
      </c>
      <c r="I456" s="232"/>
      <c r="J456" s="228"/>
      <c r="K456" s="228"/>
      <c r="L456" s="233"/>
      <c r="M456" s="234"/>
      <c r="N456" s="235"/>
      <c r="O456" s="235"/>
      <c r="P456" s="235"/>
      <c r="Q456" s="235"/>
      <c r="R456" s="235"/>
      <c r="S456" s="235"/>
      <c r="T456" s="236"/>
      <c r="AT456" s="237" t="s">
        <v>175</v>
      </c>
      <c r="AU456" s="237" t="s">
        <v>83</v>
      </c>
      <c r="AV456" s="13" t="s">
        <v>83</v>
      </c>
      <c r="AW456" s="13" t="s">
        <v>37</v>
      </c>
      <c r="AX456" s="13" t="s">
        <v>75</v>
      </c>
      <c r="AY456" s="237" t="s">
        <v>167</v>
      </c>
    </row>
    <row r="457" spans="2:65" s="14" customFormat="1">
      <c r="B457" s="238"/>
      <c r="C457" s="239"/>
      <c r="D457" s="218" t="s">
        <v>175</v>
      </c>
      <c r="E457" s="240" t="s">
        <v>21</v>
      </c>
      <c r="F457" s="241" t="s">
        <v>183</v>
      </c>
      <c r="G457" s="239"/>
      <c r="H457" s="242">
        <v>138.53</v>
      </c>
      <c r="I457" s="243"/>
      <c r="J457" s="239"/>
      <c r="K457" s="239"/>
      <c r="L457" s="244"/>
      <c r="M457" s="245"/>
      <c r="N457" s="246"/>
      <c r="O457" s="246"/>
      <c r="P457" s="246"/>
      <c r="Q457" s="246"/>
      <c r="R457" s="246"/>
      <c r="S457" s="246"/>
      <c r="T457" s="247"/>
      <c r="AT457" s="248" t="s">
        <v>175</v>
      </c>
      <c r="AU457" s="248" t="s">
        <v>83</v>
      </c>
      <c r="AV457" s="14" t="s">
        <v>174</v>
      </c>
      <c r="AW457" s="14" t="s">
        <v>6</v>
      </c>
      <c r="AX457" s="14" t="s">
        <v>28</v>
      </c>
      <c r="AY457" s="248" t="s">
        <v>167</v>
      </c>
    </row>
    <row r="458" spans="2:65" s="1" customFormat="1" ht="16.5" customHeight="1">
      <c r="B458" s="42"/>
      <c r="C458" s="204" t="s">
        <v>643</v>
      </c>
      <c r="D458" s="204" t="s">
        <v>169</v>
      </c>
      <c r="E458" s="205" t="s">
        <v>671</v>
      </c>
      <c r="F458" s="206" t="s">
        <v>672</v>
      </c>
      <c r="G458" s="207" t="s">
        <v>189</v>
      </c>
      <c r="H458" s="208">
        <v>6</v>
      </c>
      <c r="I458" s="209"/>
      <c r="J458" s="210">
        <f>ROUND(I458*H458,1)</f>
        <v>0</v>
      </c>
      <c r="K458" s="206" t="s">
        <v>173</v>
      </c>
      <c r="L458" s="62"/>
      <c r="M458" s="211" t="s">
        <v>21</v>
      </c>
      <c r="N458" s="212" t="s">
        <v>46</v>
      </c>
      <c r="O458" s="43"/>
      <c r="P458" s="213">
        <f>O458*H458</f>
        <v>0</v>
      </c>
      <c r="Q458" s="213">
        <v>1.9460000000000002E-2</v>
      </c>
      <c r="R458" s="213">
        <f>Q458*H458</f>
        <v>0.11676</v>
      </c>
      <c r="S458" s="213">
        <v>0</v>
      </c>
      <c r="T458" s="214">
        <f>S458*H458</f>
        <v>0</v>
      </c>
      <c r="AR458" s="25" t="s">
        <v>243</v>
      </c>
      <c r="AT458" s="25" t="s">
        <v>169</v>
      </c>
      <c r="AU458" s="25" t="s">
        <v>83</v>
      </c>
      <c r="AY458" s="25" t="s">
        <v>167</v>
      </c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25" t="s">
        <v>28</v>
      </c>
      <c r="BK458" s="215">
        <f>ROUND(I458*H458,1)</f>
        <v>0</v>
      </c>
      <c r="BL458" s="25" t="s">
        <v>243</v>
      </c>
      <c r="BM458" s="25" t="s">
        <v>673</v>
      </c>
    </row>
    <row r="459" spans="2:65" s="1" customFormat="1" ht="16.5" customHeight="1">
      <c r="B459" s="42"/>
      <c r="C459" s="204" t="s">
        <v>648</v>
      </c>
      <c r="D459" s="204" t="s">
        <v>169</v>
      </c>
      <c r="E459" s="205" t="s">
        <v>674</v>
      </c>
      <c r="F459" s="206" t="s">
        <v>675</v>
      </c>
      <c r="G459" s="207" t="s">
        <v>172</v>
      </c>
      <c r="H459" s="208">
        <v>11.724</v>
      </c>
      <c r="I459" s="209"/>
      <c r="J459" s="210">
        <f>ROUND(I459*H459,1)</f>
        <v>0</v>
      </c>
      <c r="K459" s="206" t="s">
        <v>173</v>
      </c>
      <c r="L459" s="62"/>
      <c r="M459" s="211" t="s">
        <v>21</v>
      </c>
      <c r="N459" s="212" t="s">
        <v>46</v>
      </c>
      <c r="O459" s="43"/>
      <c r="P459" s="213">
        <f>O459*H459</f>
        <v>0</v>
      </c>
      <c r="Q459" s="213">
        <v>2.3369999999999998E-2</v>
      </c>
      <c r="R459" s="213">
        <f>Q459*H459</f>
        <v>0.27398987999999996</v>
      </c>
      <c r="S459" s="213">
        <v>0</v>
      </c>
      <c r="T459" s="214">
        <f>S459*H459</f>
        <v>0</v>
      </c>
      <c r="AR459" s="25" t="s">
        <v>243</v>
      </c>
      <c r="AT459" s="25" t="s">
        <v>169</v>
      </c>
      <c r="AU459" s="25" t="s">
        <v>83</v>
      </c>
      <c r="AY459" s="25" t="s">
        <v>167</v>
      </c>
      <c r="BE459" s="215">
        <f>IF(N459="základní",J459,0)</f>
        <v>0</v>
      </c>
      <c r="BF459" s="215">
        <f>IF(N459="snížená",J459,0)</f>
        <v>0</v>
      </c>
      <c r="BG459" s="215">
        <f>IF(N459="zákl. přenesená",J459,0)</f>
        <v>0</v>
      </c>
      <c r="BH459" s="215">
        <f>IF(N459="sníž. přenesená",J459,0)</f>
        <v>0</v>
      </c>
      <c r="BI459" s="215">
        <f>IF(N459="nulová",J459,0)</f>
        <v>0</v>
      </c>
      <c r="BJ459" s="25" t="s">
        <v>28</v>
      </c>
      <c r="BK459" s="215">
        <f>ROUND(I459*H459,1)</f>
        <v>0</v>
      </c>
      <c r="BL459" s="25" t="s">
        <v>243</v>
      </c>
      <c r="BM459" s="25" t="s">
        <v>676</v>
      </c>
    </row>
    <row r="460" spans="2:65" s="1" customFormat="1" ht="25.5" customHeight="1">
      <c r="B460" s="42"/>
      <c r="C460" s="204" t="s">
        <v>653</v>
      </c>
      <c r="D460" s="204" t="s">
        <v>169</v>
      </c>
      <c r="E460" s="205" t="s">
        <v>677</v>
      </c>
      <c r="F460" s="206" t="s">
        <v>678</v>
      </c>
      <c r="G460" s="207" t="s">
        <v>189</v>
      </c>
      <c r="H460" s="208">
        <v>1979.384</v>
      </c>
      <c r="I460" s="209"/>
      <c r="J460" s="210">
        <f>ROUND(I460*H460,1)</f>
        <v>0</v>
      </c>
      <c r="K460" s="206" t="s">
        <v>173</v>
      </c>
      <c r="L460" s="62"/>
      <c r="M460" s="211" t="s">
        <v>21</v>
      </c>
      <c r="N460" s="212" t="s">
        <v>46</v>
      </c>
      <c r="O460" s="43"/>
      <c r="P460" s="213">
        <f>O460*H460</f>
        <v>0</v>
      </c>
      <c r="Q460" s="213">
        <v>1.388E-2</v>
      </c>
      <c r="R460" s="213">
        <f>Q460*H460</f>
        <v>27.473849919999999</v>
      </c>
      <c r="S460" s="213">
        <v>0</v>
      </c>
      <c r="T460" s="214">
        <f>S460*H460</f>
        <v>0</v>
      </c>
      <c r="AR460" s="25" t="s">
        <v>243</v>
      </c>
      <c r="AT460" s="25" t="s">
        <v>169</v>
      </c>
      <c r="AU460" s="25" t="s">
        <v>83</v>
      </c>
      <c r="AY460" s="25" t="s">
        <v>167</v>
      </c>
      <c r="BE460" s="215">
        <f>IF(N460="základní",J460,0)</f>
        <v>0</v>
      </c>
      <c r="BF460" s="215">
        <f>IF(N460="snížená",J460,0)</f>
        <v>0</v>
      </c>
      <c r="BG460" s="215">
        <f>IF(N460="zákl. přenesená",J460,0)</f>
        <v>0</v>
      </c>
      <c r="BH460" s="215">
        <f>IF(N460="sníž. přenesená",J460,0)</f>
        <v>0</v>
      </c>
      <c r="BI460" s="215">
        <f>IF(N460="nulová",J460,0)</f>
        <v>0</v>
      </c>
      <c r="BJ460" s="25" t="s">
        <v>28</v>
      </c>
      <c r="BK460" s="215">
        <f>ROUND(I460*H460,1)</f>
        <v>0</v>
      </c>
      <c r="BL460" s="25" t="s">
        <v>243</v>
      </c>
      <c r="BM460" s="25" t="s">
        <v>679</v>
      </c>
    </row>
    <row r="461" spans="2:65" s="12" customFormat="1">
      <c r="B461" s="216"/>
      <c r="C461" s="217"/>
      <c r="D461" s="218" t="s">
        <v>175</v>
      </c>
      <c r="E461" s="219" t="s">
        <v>21</v>
      </c>
      <c r="F461" s="220" t="s">
        <v>680</v>
      </c>
      <c r="G461" s="217"/>
      <c r="H461" s="219" t="s">
        <v>21</v>
      </c>
      <c r="I461" s="221"/>
      <c r="J461" s="217"/>
      <c r="K461" s="217"/>
      <c r="L461" s="222"/>
      <c r="M461" s="223"/>
      <c r="N461" s="224"/>
      <c r="O461" s="224"/>
      <c r="P461" s="224"/>
      <c r="Q461" s="224"/>
      <c r="R461" s="224"/>
      <c r="S461" s="224"/>
      <c r="T461" s="225"/>
      <c r="AT461" s="226" t="s">
        <v>175</v>
      </c>
      <c r="AU461" s="226" t="s">
        <v>83</v>
      </c>
      <c r="AV461" s="12" t="s">
        <v>28</v>
      </c>
      <c r="AW461" s="12" t="s">
        <v>37</v>
      </c>
      <c r="AX461" s="12" t="s">
        <v>75</v>
      </c>
      <c r="AY461" s="226" t="s">
        <v>167</v>
      </c>
    </row>
    <row r="462" spans="2:65" s="13" customFormat="1">
      <c r="B462" s="227"/>
      <c r="C462" s="228"/>
      <c r="D462" s="218" t="s">
        <v>175</v>
      </c>
      <c r="E462" s="229" t="s">
        <v>21</v>
      </c>
      <c r="F462" s="230" t="s">
        <v>681</v>
      </c>
      <c r="G462" s="228"/>
      <c r="H462" s="231">
        <v>67.28</v>
      </c>
      <c r="I462" s="232"/>
      <c r="J462" s="228"/>
      <c r="K462" s="228"/>
      <c r="L462" s="233"/>
      <c r="M462" s="234"/>
      <c r="N462" s="235"/>
      <c r="O462" s="235"/>
      <c r="P462" s="235"/>
      <c r="Q462" s="235"/>
      <c r="R462" s="235"/>
      <c r="S462" s="235"/>
      <c r="T462" s="236"/>
      <c r="AT462" s="237" t="s">
        <v>175</v>
      </c>
      <c r="AU462" s="237" t="s">
        <v>83</v>
      </c>
      <c r="AV462" s="13" t="s">
        <v>83</v>
      </c>
      <c r="AW462" s="13" t="s">
        <v>37</v>
      </c>
      <c r="AX462" s="13" t="s">
        <v>75</v>
      </c>
      <c r="AY462" s="237" t="s">
        <v>167</v>
      </c>
    </row>
    <row r="463" spans="2:65" s="13" customFormat="1">
      <c r="B463" s="227"/>
      <c r="C463" s="228"/>
      <c r="D463" s="218" t="s">
        <v>175</v>
      </c>
      <c r="E463" s="229" t="s">
        <v>21</v>
      </c>
      <c r="F463" s="230" t="s">
        <v>682</v>
      </c>
      <c r="G463" s="228"/>
      <c r="H463" s="231">
        <v>427.38</v>
      </c>
      <c r="I463" s="232"/>
      <c r="J463" s="228"/>
      <c r="K463" s="228"/>
      <c r="L463" s="233"/>
      <c r="M463" s="234"/>
      <c r="N463" s="235"/>
      <c r="O463" s="235"/>
      <c r="P463" s="235"/>
      <c r="Q463" s="235"/>
      <c r="R463" s="235"/>
      <c r="S463" s="235"/>
      <c r="T463" s="236"/>
      <c r="AT463" s="237" t="s">
        <v>175</v>
      </c>
      <c r="AU463" s="237" t="s">
        <v>83</v>
      </c>
      <c r="AV463" s="13" t="s">
        <v>83</v>
      </c>
      <c r="AW463" s="13" t="s">
        <v>37</v>
      </c>
      <c r="AX463" s="13" t="s">
        <v>75</v>
      </c>
      <c r="AY463" s="237" t="s">
        <v>167</v>
      </c>
    </row>
    <row r="464" spans="2:65" s="13" customFormat="1">
      <c r="B464" s="227"/>
      <c r="C464" s="228"/>
      <c r="D464" s="218" t="s">
        <v>175</v>
      </c>
      <c r="E464" s="229" t="s">
        <v>21</v>
      </c>
      <c r="F464" s="230" t="s">
        <v>683</v>
      </c>
      <c r="G464" s="228"/>
      <c r="H464" s="231">
        <v>290.32</v>
      </c>
      <c r="I464" s="232"/>
      <c r="J464" s="228"/>
      <c r="K464" s="228"/>
      <c r="L464" s="233"/>
      <c r="M464" s="234"/>
      <c r="N464" s="235"/>
      <c r="O464" s="235"/>
      <c r="P464" s="235"/>
      <c r="Q464" s="235"/>
      <c r="R464" s="235"/>
      <c r="S464" s="235"/>
      <c r="T464" s="236"/>
      <c r="AT464" s="237" t="s">
        <v>175</v>
      </c>
      <c r="AU464" s="237" t="s">
        <v>83</v>
      </c>
      <c r="AV464" s="13" t="s">
        <v>83</v>
      </c>
      <c r="AW464" s="13" t="s">
        <v>37</v>
      </c>
      <c r="AX464" s="13" t="s">
        <v>75</v>
      </c>
      <c r="AY464" s="237" t="s">
        <v>167</v>
      </c>
    </row>
    <row r="465" spans="2:65" s="13" customFormat="1">
      <c r="B465" s="227"/>
      <c r="C465" s="228"/>
      <c r="D465" s="218" t="s">
        <v>175</v>
      </c>
      <c r="E465" s="229" t="s">
        <v>21</v>
      </c>
      <c r="F465" s="230" t="s">
        <v>684</v>
      </c>
      <c r="G465" s="228"/>
      <c r="H465" s="231">
        <v>709.46</v>
      </c>
      <c r="I465" s="232"/>
      <c r="J465" s="228"/>
      <c r="K465" s="228"/>
      <c r="L465" s="233"/>
      <c r="M465" s="234"/>
      <c r="N465" s="235"/>
      <c r="O465" s="235"/>
      <c r="P465" s="235"/>
      <c r="Q465" s="235"/>
      <c r="R465" s="235"/>
      <c r="S465" s="235"/>
      <c r="T465" s="236"/>
      <c r="AT465" s="237" t="s">
        <v>175</v>
      </c>
      <c r="AU465" s="237" t="s">
        <v>83</v>
      </c>
      <c r="AV465" s="13" t="s">
        <v>83</v>
      </c>
      <c r="AW465" s="13" t="s">
        <v>37</v>
      </c>
      <c r="AX465" s="13" t="s">
        <v>75</v>
      </c>
      <c r="AY465" s="237" t="s">
        <v>167</v>
      </c>
    </row>
    <row r="466" spans="2:65" s="13" customFormat="1">
      <c r="B466" s="227"/>
      <c r="C466" s="228"/>
      <c r="D466" s="218" t="s">
        <v>175</v>
      </c>
      <c r="E466" s="229" t="s">
        <v>21</v>
      </c>
      <c r="F466" s="230" t="s">
        <v>685</v>
      </c>
      <c r="G466" s="228"/>
      <c r="H466" s="231">
        <v>61.783999999999999</v>
      </c>
      <c r="I466" s="232"/>
      <c r="J466" s="228"/>
      <c r="K466" s="228"/>
      <c r="L466" s="233"/>
      <c r="M466" s="234"/>
      <c r="N466" s="235"/>
      <c r="O466" s="235"/>
      <c r="P466" s="235"/>
      <c r="Q466" s="235"/>
      <c r="R466" s="235"/>
      <c r="S466" s="235"/>
      <c r="T466" s="236"/>
      <c r="AT466" s="237" t="s">
        <v>175</v>
      </c>
      <c r="AU466" s="237" t="s">
        <v>83</v>
      </c>
      <c r="AV466" s="13" t="s">
        <v>83</v>
      </c>
      <c r="AW466" s="13" t="s">
        <v>37</v>
      </c>
      <c r="AX466" s="13" t="s">
        <v>75</v>
      </c>
      <c r="AY466" s="237" t="s">
        <v>167</v>
      </c>
    </row>
    <row r="467" spans="2:65" s="15" customFormat="1">
      <c r="B467" s="249"/>
      <c r="C467" s="250"/>
      <c r="D467" s="218" t="s">
        <v>175</v>
      </c>
      <c r="E467" s="251" t="s">
        <v>21</v>
      </c>
      <c r="F467" s="252" t="s">
        <v>686</v>
      </c>
      <c r="G467" s="250"/>
      <c r="H467" s="253">
        <v>1556.2239999999999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AT467" s="259" t="s">
        <v>175</v>
      </c>
      <c r="AU467" s="259" t="s">
        <v>83</v>
      </c>
      <c r="AV467" s="15" t="s">
        <v>178</v>
      </c>
      <c r="AW467" s="15" t="s">
        <v>37</v>
      </c>
      <c r="AX467" s="15" t="s">
        <v>75</v>
      </c>
      <c r="AY467" s="259" t="s">
        <v>167</v>
      </c>
    </row>
    <row r="468" spans="2:65" s="13" customFormat="1">
      <c r="B468" s="227"/>
      <c r="C468" s="228"/>
      <c r="D468" s="218" t="s">
        <v>175</v>
      </c>
      <c r="E468" s="229" t="s">
        <v>21</v>
      </c>
      <c r="F468" s="230" t="s">
        <v>687</v>
      </c>
      <c r="G468" s="228"/>
      <c r="H468" s="231">
        <v>45.56</v>
      </c>
      <c r="I468" s="232"/>
      <c r="J468" s="228"/>
      <c r="K468" s="228"/>
      <c r="L468" s="233"/>
      <c r="M468" s="234"/>
      <c r="N468" s="235"/>
      <c r="O468" s="235"/>
      <c r="P468" s="235"/>
      <c r="Q468" s="235"/>
      <c r="R468" s="235"/>
      <c r="S468" s="235"/>
      <c r="T468" s="236"/>
      <c r="AT468" s="237" t="s">
        <v>175</v>
      </c>
      <c r="AU468" s="237" t="s">
        <v>83</v>
      </c>
      <c r="AV468" s="13" t="s">
        <v>83</v>
      </c>
      <c r="AW468" s="13" t="s">
        <v>37</v>
      </c>
      <c r="AX468" s="13" t="s">
        <v>75</v>
      </c>
      <c r="AY468" s="237" t="s">
        <v>167</v>
      </c>
    </row>
    <row r="469" spans="2:65" s="15" customFormat="1">
      <c r="B469" s="249"/>
      <c r="C469" s="250"/>
      <c r="D469" s="218" t="s">
        <v>175</v>
      </c>
      <c r="E469" s="251" t="s">
        <v>21</v>
      </c>
      <c r="F469" s="252" t="s">
        <v>255</v>
      </c>
      <c r="G469" s="250"/>
      <c r="H469" s="253">
        <v>45.56</v>
      </c>
      <c r="I469" s="254"/>
      <c r="J469" s="250"/>
      <c r="K469" s="250"/>
      <c r="L469" s="255"/>
      <c r="M469" s="256"/>
      <c r="N469" s="257"/>
      <c r="O469" s="257"/>
      <c r="P469" s="257"/>
      <c r="Q469" s="257"/>
      <c r="R469" s="257"/>
      <c r="S469" s="257"/>
      <c r="T469" s="258"/>
      <c r="AT469" s="259" t="s">
        <v>175</v>
      </c>
      <c r="AU469" s="259" t="s">
        <v>83</v>
      </c>
      <c r="AV469" s="15" t="s">
        <v>178</v>
      </c>
      <c r="AW469" s="15" t="s">
        <v>37</v>
      </c>
      <c r="AX469" s="15" t="s">
        <v>75</v>
      </c>
      <c r="AY469" s="259" t="s">
        <v>167</v>
      </c>
    </row>
    <row r="470" spans="2:65" s="12" customFormat="1">
      <c r="B470" s="216"/>
      <c r="C470" s="217"/>
      <c r="D470" s="218" t="s">
        <v>175</v>
      </c>
      <c r="E470" s="219" t="s">
        <v>21</v>
      </c>
      <c r="F470" s="220" t="s">
        <v>688</v>
      </c>
      <c r="G470" s="217"/>
      <c r="H470" s="219" t="s">
        <v>21</v>
      </c>
      <c r="I470" s="221"/>
      <c r="J470" s="217"/>
      <c r="K470" s="217"/>
      <c r="L470" s="222"/>
      <c r="M470" s="223"/>
      <c r="N470" s="224"/>
      <c r="O470" s="224"/>
      <c r="P470" s="224"/>
      <c r="Q470" s="224"/>
      <c r="R470" s="224"/>
      <c r="S470" s="224"/>
      <c r="T470" s="225"/>
      <c r="AT470" s="226" t="s">
        <v>175</v>
      </c>
      <c r="AU470" s="226" t="s">
        <v>83</v>
      </c>
      <c r="AV470" s="12" t="s">
        <v>28</v>
      </c>
      <c r="AW470" s="12" t="s">
        <v>37</v>
      </c>
      <c r="AX470" s="12" t="s">
        <v>75</v>
      </c>
      <c r="AY470" s="226" t="s">
        <v>167</v>
      </c>
    </row>
    <row r="471" spans="2:65" s="13" customFormat="1">
      <c r="B471" s="227"/>
      <c r="C471" s="228"/>
      <c r="D471" s="218" t="s">
        <v>175</v>
      </c>
      <c r="E471" s="229" t="s">
        <v>21</v>
      </c>
      <c r="F471" s="230" t="s">
        <v>689</v>
      </c>
      <c r="G471" s="228"/>
      <c r="H471" s="231">
        <v>250</v>
      </c>
      <c r="I471" s="232"/>
      <c r="J471" s="228"/>
      <c r="K471" s="228"/>
      <c r="L471" s="233"/>
      <c r="M471" s="234"/>
      <c r="N471" s="235"/>
      <c r="O471" s="235"/>
      <c r="P471" s="235"/>
      <c r="Q471" s="235"/>
      <c r="R471" s="235"/>
      <c r="S471" s="235"/>
      <c r="T471" s="236"/>
      <c r="AT471" s="237" t="s">
        <v>175</v>
      </c>
      <c r="AU471" s="237" t="s">
        <v>83</v>
      </c>
      <c r="AV471" s="13" t="s">
        <v>83</v>
      </c>
      <c r="AW471" s="13" t="s">
        <v>37</v>
      </c>
      <c r="AX471" s="13" t="s">
        <v>75</v>
      </c>
      <c r="AY471" s="237" t="s">
        <v>167</v>
      </c>
    </row>
    <row r="472" spans="2:65" s="13" customFormat="1">
      <c r="B472" s="227"/>
      <c r="C472" s="228"/>
      <c r="D472" s="218" t="s">
        <v>175</v>
      </c>
      <c r="E472" s="229" t="s">
        <v>21</v>
      </c>
      <c r="F472" s="230" t="s">
        <v>690</v>
      </c>
      <c r="G472" s="228"/>
      <c r="H472" s="231">
        <v>99.5</v>
      </c>
      <c r="I472" s="232"/>
      <c r="J472" s="228"/>
      <c r="K472" s="228"/>
      <c r="L472" s="233"/>
      <c r="M472" s="234"/>
      <c r="N472" s="235"/>
      <c r="O472" s="235"/>
      <c r="P472" s="235"/>
      <c r="Q472" s="235"/>
      <c r="R472" s="235"/>
      <c r="S472" s="235"/>
      <c r="T472" s="236"/>
      <c r="AT472" s="237" t="s">
        <v>175</v>
      </c>
      <c r="AU472" s="237" t="s">
        <v>83</v>
      </c>
      <c r="AV472" s="13" t="s">
        <v>83</v>
      </c>
      <c r="AW472" s="13" t="s">
        <v>37</v>
      </c>
      <c r="AX472" s="13" t="s">
        <v>75</v>
      </c>
      <c r="AY472" s="237" t="s">
        <v>167</v>
      </c>
    </row>
    <row r="473" spans="2:65" s="13" customFormat="1">
      <c r="B473" s="227"/>
      <c r="C473" s="228"/>
      <c r="D473" s="218" t="s">
        <v>175</v>
      </c>
      <c r="E473" s="229" t="s">
        <v>21</v>
      </c>
      <c r="F473" s="230" t="s">
        <v>691</v>
      </c>
      <c r="G473" s="228"/>
      <c r="H473" s="231">
        <v>28.1</v>
      </c>
      <c r="I473" s="232"/>
      <c r="J473" s="228"/>
      <c r="K473" s="228"/>
      <c r="L473" s="233"/>
      <c r="M473" s="234"/>
      <c r="N473" s="235"/>
      <c r="O473" s="235"/>
      <c r="P473" s="235"/>
      <c r="Q473" s="235"/>
      <c r="R473" s="235"/>
      <c r="S473" s="235"/>
      <c r="T473" s="236"/>
      <c r="AT473" s="237" t="s">
        <v>175</v>
      </c>
      <c r="AU473" s="237" t="s">
        <v>83</v>
      </c>
      <c r="AV473" s="13" t="s">
        <v>83</v>
      </c>
      <c r="AW473" s="13" t="s">
        <v>37</v>
      </c>
      <c r="AX473" s="13" t="s">
        <v>75</v>
      </c>
      <c r="AY473" s="237" t="s">
        <v>167</v>
      </c>
    </row>
    <row r="474" spans="2:65" s="15" customFormat="1">
      <c r="B474" s="249"/>
      <c r="C474" s="250"/>
      <c r="D474" s="218" t="s">
        <v>175</v>
      </c>
      <c r="E474" s="251" t="s">
        <v>21</v>
      </c>
      <c r="F474" s="252" t="s">
        <v>692</v>
      </c>
      <c r="G474" s="250"/>
      <c r="H474" s="253">
        <v>377.6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AT474" s="259" t="s">
        <v>175</v>
      </c>
      <c r="AU474" s="259" t="s">
        <v>83</v>
      </c>
      <c r="AV474" s="15" t="s">
        <v>178</v>
      </c>
      <c r="AW474" s="15" t="s">
        <v>37</v>
      </c>
      <c r="AX474" s="15" t="s">
        <v>75</v>
      </c>
      <c r="AY474" s="259" t="s">
        <v>167</v>
      </c>
    </row>
    <row r="475" spans="2:65" s="14" customFormat="1">
      <c r="B475" s="238"/>
      <c r="C475" s="239"/>
      <c r="D475" s="218" t="s">
        <v>175</v>
      </c>
      <c r="E475" s="240" t="s">
        <v>21</v>
      </c>
      <c r="F475" s="241" t="s">
        <v>183</v>
      </c>
      <c r="G475" s="239"/>
      <c r="H475" s="242">
        <v>1979.384</v>
      </c>
      <c r="I475" s="243"/>
      <c r="J475" s="239"/>
      <c r="K475" s="239"/>
      <c r="L475" s="244"/>
      <c r="M475" s="245"/>
      <c r="N475" s="246"/>
      <c r="O475" s="246"/>
      <c r="P475" s="246"/>
      <c r="Q475" s="246"/>
      <c r="R475" s="246"/>
      <c r="S475" s="246"/>
      <c r="T475" s="247"/>
      <c r="AT475" s="248" t="s">
        <v>175</v>
      </c>
      <c r="AU475" s="248" t="s">
        <v>83</v>
      </c>
      <c r="AV475" s="14" t="s">
        <v>174</v>
      </c>
      <c r="AW475" s="14" t="s">
        <v>37</v>
      </c>
      <c r="AX475" s="14" t="s">
        <v>28</v>
      </c>
      <c r="AY475" s="248" t="s">
        <v>167</v>
      </c>
    </row>
    <row r="476" spans="2:65" s="1" customFormat="1" ht="16.5" customHeight="1">
      <c r="B476" s="42"/>
      <c r="C476" s="204" t="s">
        <v>660</v>
      </c>
      <c r="D476" s="204" t="s">
        <v>169</v>
      </c>
      <c r="E476" s="205" t="s">
        <v>693</v>
      </c>
      <c r="F476" s="206" t="s">
        <v>694</v>
      </c>
      <c r="G476" s="207" t="s">
        <v>189</v>
      </c>
      <c r="H476" s="208">
        <v>45.56</v>
      </c>
      <c r="I476" s="209"/>
      <c r="J476" s="210">
        <f>ROUND(I476*H476,1)</f>
        <v>0</v>
      </c>
      <c r="K476" s="206" t="s">
        <v>173</v>
      </c>
      <c r="L476" s="62"/>
      <c r="M476" s="211" t="s">
        <v>21</v>
      </c>
      <c r="N476" s="212" t="s">
        <v>46</v>
      </c>
      <c r="O476" s="43"/>
      <c r="P476" s="213">
        <f>O476*H476</f>
        <v>0</v>
      </c>
      <c r="Q476" s="213">
        <v>0</v>
      </c>
      <c r="R476" s="213">
        <f>Q476*H476</f>
        <v>0</v>
      </c>
      <c r="S476" s="213">
        <v>0</v>
      </c>
      <c r="T476" s="214">
        <f>S476*H476</f>
        <v>0</v>
      </c>
      <c r="AR476" s="25" t="s">
        <v>243</v>
      </c>
      <c r="AT476" s="25" t="s">
        <v>169</v>
      </c>
      <c r="AU476" s="25" t="s">
        <v>83</v>
      </c>
      <c r="AY476" s="25" t="s">
        <v>167</v>
      </c>
      <c r="BE476" s="215">
        <f>IF(N476="základní",J476,0)</f>
        <v>0</v>
      </c>
      <c r="BF476" s="215">
        <f>IF(N476="snížená",J476,0)</f>
        <v>0</v>
      </c>
      <c r="BG476" s="215">
        <f>IF(N476="zákl. přenesená",J476,0)</f>
        <v>0</v>
      </c>
      <c r="BH476" s="215">
        <f>IF(N476="sníž. přenesená",J476,0)</f>
        <v>0</v>
      </c>
      <c r="BI476" s="215">
        <f>IF(N476="nulová",J476,0)</f>
        <v>0</v>
      </c>
      <c r="BJ476" s="25" t="s">
        <v>28</v>
      </c>
      <c r="BK476" s="215">
        <f>ROUND(I476*H476,1)</f>
        <v>0</v>
      </c>
      <c r="BL476" s="25" t="s">
        <v>243</v>
      </c>
      <c r="BM476" s="25" t="s">
        <v>695</v>
      </c>
    </row>
    <row r="477" spans="2:65" s="13" customFormat="1">
      <c r="B477" s="227"/>
      <c r="C477" s="228"/>
      <c r="D477" s="218" t="s">
        <v>175</v>
      </c>
      <c r="E477" s="229" t="s">
        <v>21</v>
      </c>
      <c r="F477" s="230" t="s">
        <v>687</v>
      </c>
      <c r="G477" s="228"/>
      <c r="H477" s="231">
        <v>45.56</v>
      </c>
      <c r="I477" s="232"/>
      <c r="J477" s="228"/>
      <c r="K477" s="228"/>
      <c r="L477" s="233"/>
      <c r="M477" s="234"/>
      <c r="N477" s="235"/>
      <c r="O477" s="235"/>
      <c r="P477" s="235"/>
      <c r="Q477" s="235"/>
      <c r="R477" s="235"/>
      <c r="S477" s="235"/>
      <c r="T477" s="236"/>
      <c r="AT477" s="237" t="s">
        <v>175</v>
      </c>
      <c r="AU477" s="237" t="s">
        <v>83</v>
      </c>
      <c r="AV477" s="13" t="s">
        <v>83</v>
      </c>
      <c r="AW477" s="13" t="s">
        <v>37</v>
      </c>
      <c r="AX477" s="13" t="s">
        <v>28</v>
      </c>
      <c r="AY477" s="237" t="s">
        <v>167</v>
      </c>
    </row>
    <row r="478" spans="2:65" s="1" customFormat="1" ht="16.5" customHeight="1">
      <c r="B478" s="42"/>
      <c r="C478" s="260" t="s">
        <v>665</v>
      </c>
      <c r="D478" s="260" t="s">
        <v>260</v>
      </c>
      <c r="E478" s="261" t="s">
        <v>696</v>
      </c>
      <c r="F478" s="262" t="s">
        <v>697</v>
      </c>
      <c r="G478" s="263" t="s">
        <v>172</v>
      </c>
      <c r="H478" s="264">
        <v>0.68</v>
      </c>
      <c r="I478" s="265"/>
      <c r="J478" s="266">
        <f>ROUND(I478*H478,1)</f>
        <v>0</v>
      </c>
      <c r="K478" s="262" t="s">
        <v>173</v>
      </c>
      <c r="L478" s="267"/>
      <c r="M478" s="268" t="s">
        <v>21</v>
      </c>
      <c r="N478" s="269" t="s">
        <v>46</v>
      </c>
      <c r="O478" s="43"/>
      <c r="P478" s="213">
        <f>O478*H478</f>
        <v>0</v>
      </c>
      <c r="Q478" s="213">
        <v>0.55000000000000004</v>
      </c>
      <c r="R478" s="213">
        <f>Q478*H478</f>
        <v>0.37400000000000005</v>
      </c>
      <c r="S478" s="213">
        <v>0</v>
      </c>
      <c r="T478" s="214">
        <f>S478*H478</f>
        <v>0</v>
      </c>
      <c r="AR478" s="25" t="s">
        <v>322</v>
      </c>
      <c r="AT478" s="25" t="s">
        <v>260</v>
      </c>
      <c r="AU478" s="25" t="s">
        <v>83</v>
      </c>
      <c r="AY478" s="25" t="s">
        <v>167</v>
      </c>
      <c r="BE478" s="215">
        <f>IF(N478="základní",J478,0)</f>
        <v>0</v>
      </c>
      <c r="BF478" s="215">
        <f>IF(N478="snížená",J478,0)</f>
        <v>0</v>
      </c>
      <c r="BG478" s="215">
        <f>IF(N478="zákl. přenesená",J478,0)</f>
        <v>0</v>
      </c>
      <c r="BH478" s="215">
        <f>IF(N478="sníž. přenesená",J478,0)</f>
        <v>0</v>
      </c>
      <c r="BI478" s="215">
        <f>IF(N478="nulová",J478,0)</f>
        <v>0</v>
      </c>
      <c r="BJ478" s="25" t="s">
        <v>28</v>
      </c>
      <c r="BK478" s="215">
        <f>ROUND(I478*H478,1)</f>
        <v>0</v>
      </c>
      <c r="BL478" s="25" t="s">
        <v>243</v>
      </c>
      <c r="BM478" s="25" t="s">
        <v>698</v>
      </c>
    </row>
    <row r="479" spans="2:65" s="13" customFormat="1">
      <c r="B479" s="227"/>
      <c r="C479" s="228"/>
      <c r="D479" s="218" t="s">
        <v>175</v>
      </c>
      <c r="E479" s="229" t="s">
        <v>21</v>
      </c>
      <c r="F479" s="230" t="s">
        <v>699</v>
      </c>
      <c r="G479" s="228"/>
      <c r="H479" s="231">
        <v>0.68</v>
      </c>
      <c r="I479" s="232"/>
      <c r="J479" s="228"/>
      <c r="K479" s="228"/>
      <c r="L479" s="233"/>
      <c r="M479" s="234"/>
      <c r="N479" s="235"/>
      <c r="O479" s="235"/>
      <c r="P479" s="235"/>
      <c r="Q479" s="235"/>
      <c r="R479" s="235"/>
      <c r="S479" s="235"/>
      <c r="T479" s="236"/>
      <c r="AT479" s="237" t="s">
        <v>175</v>
      </c>
      <c r="AU479" s="237" t="s">
        <v>83</v>
      </c>
      <c r="AV479" s="13" t="s">
        <v>83</v>
      </c>
      <c r="AW479" s="13" t="s">
        <v>37</v>
      </c>
      <c r="AX479" s="13" t="s">
        <v>75</v>
      </c>
      <c r="AY479" s="237" t="s">
        <v>167</v>
      </c>
    </row>
    <row r="480" spans="2:65" s="14" customFormat="1">
      <c r="B480" s="238"/>
      <c r="C480" s="239"/>
      <c r="D480" s="218" t="s">
        <v>175</v>
      </c>
      <c r="E480" s="240" t="s">
        <v>21</v>
      </c>
      <c r="F480" s="241" t="s">
        <v>183</v>
      </c>
      <c r="G480" s="239"/>
      <c r="H480" s="242">
        <v>0.68</v>
      </c>
      <c r="I480" s="243"/>
      <c r="J480" s="239"/>
      <c r="K480" s="239"/>
      <c r="L480" s="244"/>
      <c r="M480" s="245"/>
      <c r="N480" s="246"/>
      <c r="O480" s="246"/>
      <c r="P480" s="246"/>
      <c r="Q480" s="246"/>
      <c r="R480" s="246"/>
      <c r="S480" s="246"/>
      <c r="T480" s="247"/>
      <c r="AT480" s="248" t="s">
        <v>175</v>
      </c>
      <c r="AU480" s="248" t="s">
        <v>83</v>
      </c>
      <c r="AV480" s="14" t="s">
        <v>174</v>
      </c>
      <c r="AW480" s="14" t="s">
        <v>6</v>
      </c>
      <c r="AX480" s="14" t="s">
        <v>28</v>
      </c>
      <c r="AY480" s="248" t="s">
        <v>167</v>
      </c>
    </row>
    <row r="481" spans="2:65" s="1" customFormat="1" ht="16.5" customHeight="1">
      <c r="B481" s="42"/>
      <c r="C481" s="204" t="s">
        <v>669</v>
      </c>
      <c r="D481" s="204" t="s">
        <v>169</v>
      </c>
      <c r="E481" s="205" t="s">
        <v>700</v>
      </c>
      <c r="F481" s="206" t="s">
        <v>701</v>
      </c>
      <c r="G481" s="207" t="s">
        <v>189</v>
      </c>
      <c r="H481" s="208">
        <v>1917.6</v>
      </c>
      <c r="I481" s="209"/>
      <c r="J481" s="210">
        <f>ROUND(I481*H481,1)</f>
        <v>0</v>
      </c>
      <c r="K481" s="206" t="s">
        <v>173</v>
      </c>
      <c r="L481" s="62"/>
      <c r="M481" s="211" t="s">
        <v>21</v>
      </c>
      <c r="N481" s="212" t="s">
        <v>46</v>
      </c>
      <c r="O481" s="43"/>
      <c r="P481" s="213">
        <f>O481*H481</f>
        <v>0</v>
      </c>
      <c r="Q481" s="213">
        <v>1.9000000000000001E-4</v>
      </c>
      <c r="R481" s="213">
        <f>Q481*H481</f>
        <v>0.364344</v>
      </c>
      <c r="S481" s="213">
        <v>0</v>
      </c>
      <c r="T481" s="214">
        <f>S481*H481</f>
        <v>0</v>
      </c>
      <c r="AR481" s="25" t="s">
        <v>243</v>
      </c>
      <c r="AT481" s="25" t="s">
        <v>169</v>
      </c>
      <c r="AU481" s="25" t="s">
        <v>83</v>
      </c>
      <c r="AY481" s="25" t="s">
        <v>167</v>
      </c>
      <c r="BE481" s="215">
        <f>IF(N481="základní",J481,0)</f>
        <v>0</v>
      </c>
      <c r="BF481" s="215">
        <f>IF(N481="snížená",J481,0)</f>
        <v>0</v>
      </c>
      <c r="BG481" s="215">
        <f>IF(N481="zákl. přenesená",J481,0)</f>
        <v>0</v>
      </c>
      <c r="BH481" s="215">
        <f>IF(N481="sníž. přenesená",J481,0)</f>
        <v>0</v>
      </c>
      <c r="BI481" s="215">
        <f>IF(N481="nulová",J481,0)</f>
        <v>0</v>
      </c>
      <c r="BJ481" s="25" t="s">
        <v>28</v>
      </c>
      <c r="BK481" s="215">
        <f>ROUND(I481*H481,1)</f>
        <v>0</v>
      </c>
      <c r="BL481" s="25" t="s">
        <v>243</v>
      </c>
      <c r="BM481" s="25" t="s">
        <v>702</v>
      </c>
    </row>
    <row r="482" spans="2:65" s="1" customFormat="1" ht="25.5" customHeight="1">
      <c r="B482" s="42"/>
      <c r="C482" s="204" t="s">
        <v>673</v>
      </c>
      <c r="D482" s="204" t="s">
        <v>169</v>
      </c>
      <c r="E482" s="205" t="s">
        <v>703</v>
      </c>
      <c r="F482" s="206" t="s">
        <v>704</v>
      </c>
      <c r="G482" s="207" t="s">
        <v>222</v>
      </c>
      <c r="H482" s="208">
        <v>774.40800000000002</v>
      </c>
      <c r="I482" s="209"/>
      <c r="J482" s="210">
        <f>ROUND(I482*H482,1)</f>
        <v>0</v>
      </c>
      <c r="K482" s="206" t="s">
        <v>173</v>
      </c>
      <c r="L482" s="62"/>
      <c r="M482" s="211" t="s">
        <v>21</v>
      </c>
      <c r="N482" s="212" t="s">
        <v>46</v>
      </c>
      <c r="O482" s="43"/>
      <c r="P482" s="213">
        <f>O482*H482</f>
        <v>0</v>
      </c>
      <c r="Q482" s="213">
        <v>0</v>
      </c>
      <c r="R482" s="213">
        <f>Q482*H482</f>
        <v>0</v>
      </c>
      <c r="S482" s="213">
        <v>0</v>
      </c>
      <c r="T482" s="214">
        <f>S482*H482</f>
        <v>0</v>
      </c>
      <c r="AR482" s="25" t="s">
        <v>243</v>
      </c>
      <c r="AT482" s="25" t="s">
        <v>169</v>
      </c>
      <c r="AU482" s="25" t="s">
        <v>83</v>
      </c>
      <c r="AY482" s="25" t="s">
        <v>167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25" t="s">
        <v>28</v>
      </c>
      <c r="BK482" s="215">
        <f>ROUND(I482*H482,1)</f>
        <v>0</v>
      </c>
      <c r="BL482" s="25" t="s">
        <v>243</v>
      </c>
      <c r="BM482" s="25" t="s">
        <v>705</v>
      </c>
    </row>
    <row r="483" spans="2:65" s="13" customFormat="1">
      <c r="B483" s="227"/>
      <c r="C483" s="228"/>
      <c r="D483" s="218" t="s">
        <v>175</v>
      </c>
      <c r="E483" s="229" t="s">
        <v>21</v>
      </c>
      <c r="F483" s="230" t="s">
        <v>706</v>
      </c>
      <c r="G483" s="228"/>
      <c r="H483" s="231">
        <v>15.85</v>
      </c>
      <c r="I483" s="232"/>
      <c r="J483" s="228"/>
      <c r="K483" s="228"/>
      <c r="L483" s="233"/>
      <c r="M483" s="234"/>
      <c r="N483" s="235"/>
      <c r="O483" s="235"/>
      <c r="P483" s="235"/>
      <c r="Q483" s="235"/>
      <c r="R483" s="235"/>
      <c r="S483" s="235"/>
      <c r="T483" s="236"/>
      <c r="AT483" s="237" t="s">
        <v>175</v>
      </c>
      <c r="AU483" s="237" t="s">
        <v>83</v>
      </c>
      <c r="AV483" s="13" t="s">
        <v>83</v>
      </c>
      <c r="AW483" s="13" t="s">
        <v>37</v>
      </c>
      <c r="AX483" s="13" t="s">
        <v>75</v>
      </c>
      <c r="AY483" s="237" t="s">
        <v>167</v>
      </c>
    </row>
    <row r="484" spans="2:65" s="13" customFormat="1">
      <c r="B484" s="227"/>
      <c r="C484" s="228"/>
      <c r="D484" s="218" t="s">
        <v>175</v>
      </c>
      <c r="E484" s="229" t="s">
        <v>21</v>
      </c>
      <c r="F484" s="230" t="s">
        <v>707</v>
      </c>
      <c r="G484" s="228"/>
      <c r="H484" s="231">
        <v>226.5</v>
      </c>
      <c r="I484" s="232"/>
      <c r="J484" s="228"/>
      <c r="K484" s="228"/>
      <c r="L484" s="233"/>
      <c r="M484" s="234"/>
      <c r="N484" s="235"/>
      <c r="O484" s="235"/>
      <c r="P484" s="235"/>
      <c r="Q484" s="235"/>
      <c r="R484" s="235"/>
      <c r="S484" s="235"/>
      <c r="T484" s="236"/>
      <c r="AT484" s="237" t="s">
        <v>175</v>
      </c>
      <c r="AU484" s="237" t="s">
        <v>83</v>
      </c>
      <c r="AV484" s="13" t="s">
        <v>83</v>
      </c>
      <c r="AW484" s="13" t="s">
        <v>37</v>
      </c>
      <c r="AX484" s="13" t="s">
        <v>75</v>
      </c>
      <c r="AY484" s="237" t="s">
        <v>167</v>
      </c>
    </row>
    <row r="485" spans="2:65" s="13" customFormat="1">
      <c r="B485" s="227"/>
      <c r="C485" s="228"/>
      <c r="D485" s="218" t="s">
        <v>175</v>
      </c>
      <c r="E485" s="229" t="s">
        <v>21</v>
      </c>
      <c r="F485" s="230" t="s">
        <v>708</v>
      </c>
      <c r="G485" s="228"/>
      <c r="H485" s="231">
        <v>128.34</v>
      </c>
      <c r="I485" s="232"/>
      <c r="J485" s="228"/>
      <c r="K485" s="228"/>
      <c r="L485" s="233"/>
      <c r="M485" s="234"/>
      <c r="N485" s="235"/>
      <c r="O485" s="235"/>
      <c r="P485" s="235"/>
      <c r="Q485" s="235"/>
      <c r="R485" s="235"/>
      <c r="S485" s="235"/>
      <c r="T485" s="236"/>
      <c r="AT485" s="237" t="s">
        <v>175</v>
      </c>
      <c r="AU485" s="237" t="s">
        <v>83</v>
      </c>
      <c r="AV485" s="13" t="s">
        <v>83</v>
      </c>
      <c r="AW485" s="13" t="s">
        <v>37</v>
      </c>
      <c r="AX485" s="13" t="s">
        <v>75</v>
      </c>
      <c r="AY485" s="237" t="s">
        <v>167</v>
      </c>
    </row>
    <row r="486" spans="2:65" s="13" customFormat="1">
      <c r="B486" s="227"/>
      <c r="C486" s="228"/>
      <c r="D486" s="218" t="s">
        <v>175</v>
      </c>
      <c r="E486" s="229" t="s">
        <v>21</v>
      </c>
      <c r="F486" s="230" t="s">
        <v>709</v>
      </c>
      <c r="G486" s="228"/>
      <c r="H486" s="231">
        <v>245.01400000000001</v>
      </c>
      <c r="I486" s="232"/>
      <c r="J486" s="228"/>
      <c r="K486" s="228"/>
      <c r="L486" s="233"/>
      <c r="M486" s="234"/>
      <c r="N486" s="235"/>
      <c r="O486" s="235"/>
      <c r="P486" s="235"/>
      <c r="Q486" s="235"/>
      <c r="R486" s="235"/>
      <c r="S486" s="235"/>
      <c r="T486" s="236"/>
      <c r="AT486" s="237" t="s">
        <v>175</v>
      </c>
      <c r="AU486" s="237" t="s">
        <v>83</v>
      </c>
      <c r="AV486" s="13" t="s">
        <v>83</v>
      </c>
      <c r="AW486" s="13" t="s">
        <v>37</v>
      </c>
      <c r="AX486" s="13" t="s">
        <v>75</v>
      </c>
      <c r="AY486" s="237" t="s">
        <v>167</v>
      </c>
    </row>
    <row r="487" spans="2:65" s="13" customFormat="1">
      <c r="B487" s="227"/>
      <c r="C487" s="228"/>
      <c r="D487" s="218" t="s">
        <v>175</v>
      </c>
      <c r="E487" s="229" t="s">
        <v>21</v>
      </c>
      <c r="F487" s="230" t="s">
        <v>710</v>
      </c>
      <c r="G487" s="228"/>
      <c r="H487" s="231">
        <v>50.503999999999998</v>
      </c>
      <c r="I487" s="232"/>
      <c r="J487" s="228"/>
      <c r="K487" s="228"/>
      <c r="L487" s="233"/>
      <c r="M487" s="234"/>
      <c r="N487" s="235"/>
      <c r="O487" s="235"/>
      <c r="P487" s="235"/>
      <c r="Q487" s="235"/>
      <c r="R487" s="235"/>
      <c r="S487" s="235"/>
      <c r="T487" s="236"/>
      <c r="AT487" s="237" t="s">
        <v>175</v>
      </c>
      <c r="AU487" s="237" t="s">
        <v>83</v>
      </c>
      <c r="AV487" s="13" t="s">
        <v>83</v>
      </c>
      <c r="AW487" s="13" t="s">
        <v>37</v>
      </c>
      <c r="AX487" s="13" t="s">
        <v>75</v>
      </c>
      <c r="AY487" s="237" t="s">
        <v>167</v>
      </c>
    </row>
    <row r="488" spans="2:65" s="13" customFormat="1">
      <c r="B488" s="227"/>
      <c r="C488" s="228"/>
      <c r="D488" s="218" t="s">
        <v>175</v>
      </c>
      <c r="E488" s="229" t="s">
        <v>21</v>
      </c>
      <c r="F488" s="230" t="s">
        <v>711</v>
      </c>
      <c r="G488" s="228"/>
      <c r="H488" s="231">
        <v>73.400000000000006</v>
      </c>
      <c r="I488" s="232"/>
      <c r="J488" s="228"/>
      <c r="K488" s="228"/>
      <c r="L488" s="233"/>
      <c r="M488" s="234"/>
      <c r="N488" s="235"/>
      <c r="O488" s="235"/>
      <c r="P488" s="235"/>
      <c r="Q488" s="235"/>
      <c r="R488" s="235"/>
      <c r="S488" s="235"/>
      <c r="T488" s="236"/>
      <c r="AT488" s="237" t="s">
        <v>175</v>
      </c>
      <c r="AU488" s="237" t="s">
        <v>83</v>
      </c>
      <c r="AV488" s="13" t="s">
        <v>83</v>
      </c>
      <c r="AW488" s="13" t="s">
        <v>37</v>
      </c>
      <c r="AX488" s="13" t="s">
        <v>75</v>
      </c>
      <c r="AY488" s="237" t="s">
        <v>167</v>
      </c>
    </row>
    <row r="489" spans="2:65" s="13" customFormat="1">
      <c r="B489" s="227"/>
      <c r="C489" s="228"/>
      <c r="D489" s="218" t="s">
        <v>175</v>
      </c>
      <c r="E489" s="229" t="s">
        <v>21</v>
      </c>
      <c r="F489" s="230" t="s">
        <v>712</v>
      </c>
      <c r="G489" s="228"/>
      <c r="H489" s="231">
        <v>34.799999999999997</v>
      </c>
      <c r="I489" s="232"/>
      <c r="J489" s="228"/>
      <c r="K489" s="228"/>
      <c r="L489" s="233"/>
      <c r="M489" s="234"/>
      <c r="N489" s="235"/>
      <c r="O489" s="235"/>
      <c r="P489" s="235"/>
      <c r="Q489" s="235"/>
      <c r="R489" s="235"/>
      <c r="S489" s="235"/>
      <c r="T489" s="236"/>
      <c r="AT489" s="237" t="s">
        <v>175</v>
      </c>
      <c r="AU489" s="237" t="s">
        <v>83</v>
      </c>
      <c r="AV489" s="13" t="s">
        <v>83</v>
      </c>
      <c r="AW489" s="13" t="s">
        <v>37</v>
      </c>
      <c r="AX489" s="13" t="s">
        <v>75</v>
      </c>
      <c r="AY489" s="237" t="s">
        <v>167</v>
      </c>
    </row>
    <row r="490" spans="2:65" s="14" customFormat="1">
      <c r="B490" s="238"/>
      <c r="C490" s="239"/>
      <c r="D490" s="218" t="s">
        <v>175</v>
      </c>
      <c r="E490" s="240" t="s">
        <v>21</v>
      </c>
      <c r="F490" s="241" t="s">
        <v>183</v>
      </c>
      <c r="G490" s="239"/>
      <c r="H490" s="242">
        <v>774.40800000000002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AT490" s="248" t="s">
        <v>175</v>
      </c>
      <c r="AU490" s="248" t="s">
        <v>83</v>
      </c>
      <c r="AV490" s="14" t="s">
        <v>174</v>
      </c>
      <c r="AW490" s="14" t="s">
        <v>6</v>
      </c>
      <c r="AX490" s="14" t="s">
        <v>28</v>
      </c>
      <c r="AY490" s="248" t="s">
        <v>167</v>
      </c>
    </row>
    <row r="491" spans="2:65" s="1" customFormat="1" ht="16.5" customHeight="1">
      <c r="B491" s="42"/>
      <c r="C491" s="260" t="s">
        <v>676</v>
      </c>
      <c r="D491" s="260" t="s">
        <v>260</v>
      </c>
      <c r="E491" s="261" t="s">
        <v>713</v>
      </c>
      <c r="F491" s="262" t="s">
        <v>714</v>
      </c>
      <c r="G491" s="263" t="s">
        <v>172</v>
      </c>
      <c r="H491" s="264">
        <v>1.5860000000000001</v>
      </c>
      <c r="I491" s="265"/>
      <c r="J491" s="266">
        <f>ROUND(I491*H491,1)</f>
        <v>0</v>
      </c>
      <c r="K491" s="262" t="s">
        <v>173</v>
      </c>
      <c r="L491" s="267"/>
      <c r="M491" s="268" t="s">
        <v>21</v>
      </c>
      <c r="N491" s="269" t="s">
        <v>46</v>
      </c>
      <c r="O491" s="43"/>
      <c r="P491" s="213">
        <f>O491*H491</f>
        <v>0</v>
      </c>
      <c r="Q491" s="213">
        <v>0.55000000000000004</v>
      </c>
      <c r="R491" s="213">
        <f>Q491*H491</f>
        <v>0.87230000000000008</v>
      </c>
      <c r="S491" s="213">
        <v>0</v>
      </c>
      <c r="T491" s="214">
        <f>S491*H491</f>
        <v>0</v>
      </c>
      <c r="AR491" s="25" t="s">
        <v>322</v>
      </c>
      <c r="AT491" s="25" t="s">
        <v>260</v>
      </c>
      <c r="AU491" s="25" t="s">
        <v>83</v>
      </c>
      <c r="AY491" s="25" t="s">
        <v>167</v>
      </c>
      <c r="BE491" s="215">
        <f>IF(N491="základní",J491,0)</f>
        <v>0</v>
      </c>
      <c r="BF491" s="215">
        <f>IF(N491="snížená",J491,0)</f>
        <v>0</v>
      </c>
      <c r="BG491" s="215">
        <f>IF(N491="zákl. přenesená",J491,0)</f>
        <v>0</v>
      </c>
      <c r="BH491" s="215">
        <f>IF(N491="sníž. přenesená",J491,0)</f>
        <v>0</v>
      </c>
      <c r="BI491" s="215">
        <f>IF(N491="nulová",J491,0)</f>
        <v>0</v>
      </c>
      <c r="BJ491" s="25" t="s">
        <v>28</v>
      </c>
      <c r="BK491" s="215">
        <f>ROUND(I491*H491,1)</f>
        <v>0</v>
      </c>
      <c r="BL491" s="25" t="s">
        <v>243</v>
      </c>
      <c r="BM491" s="25" t="s">
        <v>715</v>
      </c>
    </row>
    <row r="492" spans="2:65" s="13" customFormat="1">
      <c r="B492" s="227"/>
      <c r="C492" s="228"/>
      <c r="D492" s="218" t="s">
        <v>175</v>
      </c>
      <c r="E492" s="229" t="s">
        <v>21</v>
      </c>
      <c r="F492" s="230" t="s">
        <v>716</v>
      </c>
      <c r="G492" s="228"/>
      <c r="H492" s="231">
        <v>1.5860000000000001</v>
      </c>
      <c r="I492" s="232"/>
      <c r="J492" s="228"/>
      <c r="K492" s="228"/>
      <c r="L492" s="233"/>
      <c r="M492" s="234"/>
      <c r="N492" s="235"/>
      <c r="O492" s="235"/>
      <c r="P492" s="235"/>
      <c r="Q492" s="235"/>
      <c r="R492" s="235"/>
      <c r="S492" s="235"/>
      <c r="T492" s="236"/>
      <c r="AT492" s="237" t="s">
        <v>175</v>
      </c>
      <c r="AU492" s="237" t="s">
        <v>83</v>
      </c>
      <c r="AV492" s="13" t="s">
        <v>83</v>
      </c>
      <c r="AW492" s="13" t="s">
        <v>37</v>
      </c>
      <c r="AX492" s="13" t="s">
        <v>75</v>
      </c>
      <c r="AY492" s="237" t="s">
        <v>167</v>
      </c>
    </row>
    <row r="493" spans="2:65" s="14" customFormat="1">
      <c r="B493" s="238"/>
      <c r="C493" s="239"/>
      <c r="D493" s="218" t="s">
        <v>175</v>
      </c>
      <c r="E493" s="240" t="s">
        <v>21</v>
      </c>
      <c r="F493" s="241" t="s">
        <v>183</v>
      </c>
      <c r="G493" s="239"/>
      <c r="H493" s="242">
        <v>1.5860000000000001</v>
      </c>
      <c r="I493" s="243"/>
      <c r="J493" s="239"/>
      <c r="K493" s="239"/>
      <c r="L493" s="244"/>
      <c r="M493" s="245"/>
      <c r="N493" s="246"/>
      <c r="O493" s="246"/>
      <c r="P493" s="246"/>
      <c r="Q493" s="246"/>
      <c r="R493" s="246"/>
      <c r="S493" s="246"/>
      <c r="T493" s="247"/>
      <c r="AT493" s="248" t="s">
        <v>175</v>
      </c>
      <c r="AU493" s="248" t="s">
        <v>83</v>
      </c>
      <c r="AV493" s="14" t="s">
        <v>174</v>
      </c>
      <c r="AW493" s="14" t="s">
        <v>6</v>
      </c>
      <c r="AX493" s="14" t="s">
        <v>28</v>
      </c>
      <c r="AY493" s="248" t="s">
        <v>167</v>
      </c>
    </row>
    <row r="494" spans="2:65" s="1" customFormat="1" ht="16.5" customHeight="1">
      <c r="B494" s="42"/>
      <c r="C494" s="204" t="s">
        <v>679</v>
      </c>
      <c r="D494" s="204" t="s">
        <v>169</v>
      </c>
      <c r="E494" s="205" t="s">
        <v>717</v>
      </c>
      <c r="F494" s="206" t="s">
        <v>718</v>
      </c>
      <c r="G494" s="207" t="s">
        <v>172</v>
      </c>
      <c r="H494" s="208">
        <v>1.5860000000000001</v>
      </c>
      <c r="I494" s="209"/>
      <c r="J494" s="210">
        <f>ROUND(I494*H494,1)</f>
        <v>0</v>
      </c>
      <c r="K494" s="206" t="s">
        <v>173</v>
      </c>
      <c r="L494" s="62"/>
      <c r="M494" s="211" t="s">
        <v>21</v>
      </c>
      <c r="N494" s="212" t="s">
        <v>46</v>
      </c>
      <c r="O494" s="43"/>
      <c r="P494" s="213">
        <f>O494*H494</f>
        <v>0</v>
      </c>
      <c r="Q494" s="213">
        <v>2.81E-3</v>
      </c>
      <c r="R494" s="213">
        <f>Q494*H494</f>
        <v>4.4566600000000003E-3</v>
      </c>
      <c r="S494" s="213">
        <v>0</v>
      </c>
      <c r="T494" s="214">
        <f>S494*H494</f>
        <v>0</v>
      </c>
      <c r="AR494" s="25" t="s">
        <v>243</v>
      </c>
      <c r="AT494" s="25" t="s">
        <v>169</v>
      </c>
      <c r="AU494" s="25" t="s">
        <v>83</v>
      </c>
      <c r="AY494" s="25" t="s">
        <v>167</v>
      </c>
      <c r="BE494" s="215">
        <f>IF(N494="základní",J494,0)</f>
        <v>0</v>
      </c>
      <c r="BF494" s="215">
        <f>IF(N494="snížená",J494,0)</f>
        <v>0</v>
      </c>
      <c r="BG494" s="215">
        <f>IF(N494="zákl. přenesená",J494,0)</f>
        <v>0</v>
      </c>
      <c r="BH494" s="215">
        <f>IF(N494="sníž. přenesená",J494,0)</f>
        <v>0</v>
      </c>
      <c r="BI494" s="215">
        <f>IF(N494="nulová",J494,0)</f>
        <v>0</v>
      </c>
      <c r="BJ494" s="25" t="s">
        <v>28</v>
      </c>
      <c r="BK494" s="215">
        <f>ROUND(I494*H494,1)</f>
        <v>0</v>
      </c>
      <c r="BL494" s="25" t="s">
        <v>243</v>
      </c>
      <c r="BM494" s="25" t="s">
        <v>719</v>
      </c>
    </row>
    <row r="495" spans="2:65" s="1" customFormat="1" ht="16.5" customHeight="1">
      <c r="B495" s="42"/>
      <c r="C495" s="204" t="s">
        <v>695</v>
      </c>
      <c r="D495" s="204" t="s">
        <v>169</v>
      </c>
      <c r="E495" s="205" t="s">
        <v>720</v>
      </c>
      <c r="F495" s="206" t="s">
        <v>721</v>
      </c>
      <c r="G495" s="207" t="s">
        <v>614</v>
      </c>
      <c r="H495" s="270"/>
      <c r="I495" s="209"/>
      <c r="J495" s="210">
        <f>ROUND(I495*H495,1)</f>
        <v>0</v>
      </c>
      <c r="K495" s="206" t="s">
        <v>173</v>
      </c>
      <c r="L495" s="62"/>
      <c r="M495" s="211" t="s">
        <v>21</v>
      </c>
      <c r="N495" s="212" t="s">
        <v>46</v>
      </c>
      <c r="O495" s="43"/>
      <c r="P495" s="213">
        <f>O495*H495</f>
        <v>0</v>
      </c>
      <c r="Q495" s="213">
        <v>0</v>
      </c>
      <c r="R495" s="213">
        <f>Q495*H495</f>
        <v>0</v>
      </c>
      <c r="S495" s="213">
        <v>0</v>
      </c>
      <c r="T495" s="214">
        <f>S495*H495</f>
        <v>0</v>
      </c>
      <c r="AR495" s="25" t="s">
        <v>243</v>
      </c>
      <c r="AT495" s="25" t="s">
        <v>169</v>
      </c>
      <c r="AU495" s="25" t="s">
        <v>83</v>
      </c>
      <c r="AY495" s="25" t="s">
        <v>167</v>
      </c>
      <c r="BE495" s="215">
        <f>IF(N495="základní",J495,0)</f>
        <v>0</v>
      </c>
      <c r="BF495" s="215">
        <f>IF(N495="snížená",J495,0)</f>
        <v>0</v>
      </c>
      <c r="BG495" s="215">
        <f>IF(N495="zákl. přenesená",J495,0)</f>
        <v>0</v>
      </c>
      <c r="BH495" s="215">
        <f>IF(N495="sníž. přenesená",J495,0)</f>
        <v>0</v>
      </c>
      <c r="BI495" s="215">
        <f>IF(N495="nulová",J495,0)</f>
        <v>0</v>
      </c>
      <c r="BJ495" s="25" t="s">
        <v>28</v>
      </c>
      <c r="BK495" s="215">
        <f>ROUND(I495*H495,1)</f>
        <v>0</v>
      </c>
      <c r="BL495" s="25" t="s">
        <v>243</v>
      </c>
      <c r="BM495" s="25" t="s">
        <v>722</v>
      </c>
    </row>
    <row r="496" spans="2:65" s="11" customFormat="1" ht="29.85" customHeight="1">
      <c r="B496" s="188"/>
      <c r="C496" s="189"/>
      <c r="D496" s="190" t="s">
        <v>74</v>
      </c>
      <c r="E496" s="202" t="s">
        <v>723</v>
      </c>
      <c r="F496" s="202" t="s">
        <v>724</v>
      </c>
      <c r="G496" s="189"/>
      <c r="H496" s="189"/>
      <c r="I496" s="192"/>
      <c r="J496" s="203">
        <f>BK496</f>
        <v>0</v>
      </c>
      <c r="K496" s="189"/>
      <c r="L496" s="194"/>
      <c r="M496" s="195"/>
      <c r="N496" s="196"/>
      <c r="O496" s="196"/>
      <c r="P496" s="197">
        <f>SUM(P497:P620)</f>
        <v>0</v>
      </c>
      <c r="Q496" s="196"/>
      <c r="R496" s="197">
        <f>SUM(R497:R620)</f>
        <v>53.442654399999981</v>
      </c>
      <c r="S496" s="196"/>
      <c r="T496" s="198">
        <f>SUM(T497:T620)</f>
        <v>0.45034199999999996</v>
      </c>
      <c r="AR496" s="199" t="s">
        <v>83</v>
      </c>
      <c r="AT496" s="200" t="s">
        <v>74</v>
      </c>
      <c r="AU496" s="200" t="s">
        <v>28</v>
      </c>
      <c r="AY496" s="199" t="s">
        <v>167</v>
      </c>
      <c r="BK496" s="201">
        <f>SUM(BK497:BK620)</f>
        <v>0</v>
      </c>
    </row>
    <row r="497" spans="2:65" s="1" customFormat="1" ht="25.5" customHeight="1">
      <c r="B497" s="42"/>
      <c r="C497" s="204" t="s">
        <v>698</v>
      </c>
      <c r="D497" s="204" t="s">
        <v>169</v>
      </c>
      <c r="E497" s="205" t="s">
        <v>725</v>
      </c>
      <c r="F497" s="206" t="s">
        <v>726</v>
      </c>
      <c r="G497" s="207" t="s">
        <v>189</v>
      </c>
      <c r="H497" s="208">
        <v>16.39</v>
      </c>
      <c r="I497" s="209"/>
      <c r="J497" s="210">
        <f>ROUND(I497*H497,1)</f>
        <v>0</v>
      </c>
      <c r="K497" s="206" t="s">
        <v>173</v>
      </c>
      <c r="L497" s="62"/>
      <c r="M497" s="211" t="s">
        <v>21</v>
      </c>
      <c r="N497" s="212" t="s">
        <v>46</v>
      </c>
      <c r="O497" s="43"/>
      <c r="P497" s="213">
        <f>O497*H497</f>
        <v>0</v>
      </c>
      <c r="Q497" s="213">
        <v>2.504E-2</v>
      </c>
      <c r="R497" s="213">
        <f>Q497*H497</f>
        <v>0.41040560000000004</v>
      </c>
      <c r="S497" s="213">
        <v>0</v>
      </c>
      <c r="T497" s="214">
        <f>S497*H497</f>
        <v>0</v>
      </c>
      <c r="AR497" s="25" t="s">
        <v>243</v>
      </c>
      <c r="AT497" s="25" t="s">
        <v>169</v>
      </c>
      <c r="AU497" s="25" t="s">
        <v>83</v>
      </c>
      <c r="AY497" s="25" t="s">
        <v>167</v>
      </c>
      <c r="BE497" s="215">
        <f>IF(N497="základní",J497,0)</f>
        <v>0</v>
      </c>
      <c r="BF497" s="215">
        <f>IF(N497="snížená",J497,0)</f>
        <v>0</v>
      </c>
      <c r="BG497" s="215">
        <f>IF(N497="zákl. přenesená",J497,0)</f>
        <v>0</v>
      </c>
      <c r="BH497" s="215">
        <f>IF(N497="sníž. přenesená",J497,0)</f>
        <v>0</v>
      </c>
      <c r="BI497" s="215">
        <f>IF(N497="nulová",J497,0)</f>
        <v>0</v>
      </c>
      <c r="BJ497" s="25" t="s">
        <v>28</v>
      </c>
      <c r="BK497" s="215">
        <f>ROUND(I497*H497,1)</f>
        <v>0</v>
      </c>
      <c r="BL497" s="25" t="s">
        <v>243</v>
      </c>
      <c r="BM497" s="25" t="s">
        <v>727</v>
      </c>
    </row>
    <row r="498" spans="2:65" s="13" customFormat="1">
      <c r="B498" s="227"/>
      <c r="C498" s="228"/>
      <c r="D498" s="218" t="s">
        <v>175</v>
      </c>
      <c r="E498" s="229" t="s">
        <v>21</v>
      </c>
      <c r="F498" s="230" t="s">
        <v>728</v>
      </c>
      <c r="G498" s="228"/>
      <c r="H498" s="231">
        <v>16.39</v>
      </c>
      <c r="I498" s="232"/>
      <c r="J498" s="228"/>
      <c r="K498" s="228"/>
      <c r="L498" s="233"/>
      <c r="M498" s="234"/>
      <c r="N498" s="235"/>
      <c r="O498" s="235"/>
      <c r="P498" s="235"/>
      <c r="Q498" s="235"/>
      <c r="R498" s="235"/>
      <c r="S498" s="235"/>
      <c r="T498" s="236"/>
      <c r="AT498" s="237" t="s">
        <v>175</v>
      </c>
      <c r="AU498" s="237" t="s">
        <v>83</v>
      </c>
      <c r="AV498" s="13" t="s">
        <v>83</v>
      </c>
      <c r="AW498" s="13" t="s">
        <v>37</v>
      </c>
      <c r="AX498" s="13" t="s">
        <v>75</v>
      </c>
      <c r="AY498" s="237" t="s">
        <v>167</v>
      </c>
    </row>
    <row r="499" spans="2:65" s="14" customFormat="1">
      <c r="B499" s="238"/>
      <c r="C499" s="239"/>
      <c r="D499" s="218" t="s">
        <v>175</v>
      </c>
      <c r="E499" s="240" t="s">
        <v>21</v>
      </c>
      <c r="F499" s="241" t="s">
        <v>183</v>
      </c>
      <c r="G499" s="239"/>
      <c r="H499" s="242">
        <v>16.39</v>
      </c>
      <c r="I499" s="243"/>
      <c r="J499" s="239"/>
      <c r="K499" s="239"/>
      <c r="L499" s="244"/>
      <c r="M499" s="245"/>
      <c r="N499" s="246"/>
      <c r="O499" s="246"/>
      <c r="P499" s="246"/>
      <c r="Q499" s="246"/>
      <c r="R499" s="246"/>
      <c r="S499" s="246"/>
      <c r="T499" s="247"/>
      <c r="AT499" s="248" t="s">
        <v>175</v>
      </c>
      <c r="AU499" s="248" t="s">
        <v>83</v>
      </c>
      <c r="AV499" s="14" t="s">
        <v>174</v>
      </c>
      <c r="AW499" s="14" t="s">
        <v>6</v>
      </c>
      <c r="AX499" s="14" t="s">
        <v>28</v>
      </c>
      <c r="AY499" s="248" t="s">
        <v>167</v>
      </c>
    </row>
    <row r="500" spans="2:65" s="1" customFormat="1" ht="25.5" customHeight="1">
      <c r="B500" s="42"/>
      <c r="C500" s="204" t="s">
        <v>702</v>
      </c>
      <c r="D500" s="204" t="s">
        <v>169</v>
      </c>
      <c r="E500" s="205" t="s">
        <v>729</v>
      </c>
      <c r="F500" s="206" t="s">
        <v>730</v>
      </c>
      <c r="G500" s="207" t="s">
        <v>189</v>
      </c>
      <c r="H500" s="208">
        <v>11.595000000000001</v>
      </c>
      <c r="I500" s="209"/>
      <c r="J500" s="210">
        <f>ROUND(I500*H500,1)</f>
        <v>0</v>
      </c>
      <c r="K500" s="206" t="s">
        <v>173</v>
      </c>
      <c r="L500" s="62"/>
      <c r="M500" s="211" t="s">
        <v>21</v>
      </c>
      <c r="N500" s="212" t="s">
        <v>46</v>
      </c>
      <c r="O500" s="43"/>
      <c r="P500" s="213">
        <f>O500*H500</f>
        <v>0</v>
      </c>
      <c r="Q500" s="213">
        <v>2.819E-2</v>
      </c>
      <c r="R500" s="213">
        <f>Q500*H500</f>
        <v>0.32686304999999999</v>
      </c>
      <c r="S500" s="213">
        <v>0</v>
      </c>
      <c r="T500" s="214">
        <f>S500*H500</f>
        <v>0</v>
      </c>
      <c r="AR500" s="25" t="s">
        <v>243</v>
      </c>
      <c r="AT500" s="25" t="s">
        <v>169</v>
      </c>
      <c r="AU500" s="25" t="s">
        <v>83</v>
      </c>
      <c r="AY500" s="25" t="s">
        <v>167</v>
      </c>
      <c r="BE500" s="215">
        <f>IF(N500="základní",J500,0)</f>
        <v>0</v>
      </c>
      <c r="BF500" s="215">
        <f>IF(N500="snížená",J500,0)</f>
        <v>0</v>
      </c>
      <c r="BG500" s="215">
        <f>IF(N500="zákl. přenesená",J500,0)</f>
        <v>0</v>
      </c>
      <c r="BH500" s="215">
        <f>IF(N500="sníž. přenesená",J500,0)</f>
        <v>0</v>
      </c>
      <c r="BI500" s="215">
        <f>IF(N500="nulová",J500,0)</f>
        <v>0</v>
      </c>
      <c r="BJ500" s="25" t="s">
        <v>28</v>
      </c>
      <c r="BK500" s="215">
        <f>ROUND(I500*H500,1)</f>
        <v>0</v>
      </c>
      <c r="BL500" s="25" t="s">
        <v>243</v>
      </c>
      <c r="BM500" s="25" t="s">
        <v>731</v>
      </c>
    </row>
    <row r="501" spans="2:65" s="13" customFormat="1">
      <c r="B501" s="227"/>
      <c r="C501" s="228"/>
      <c r="D501" s="218" t="s">
        <v>175</v>
      </c>
      <c r="E501" s="229" t="s">
        <v>21</v>
      </c>
      <c r="F501" s="230" t="s">
        <v>732</v>
      </c>
      <c r="G501" s="228"/>
      <c r="H501" s="231">
        <v>11.595000000000001</v>
      </c>
      <c r="I501" s="232"/>
      <c r="J501" s="228"/>
      <c r="K501" s="228"/>
      <c r="L501" s="233"/>
      <c r="M501" s="234"/>
      <c r="N501" s="235"/>
      <c r="O501" s="235"/>
      <c r="P501" s="235"/>
      <c r="Q501" s="235"/>
      <c r="R501" s="235"/>
      <c r="S501" s="235"/>
      <c r="T501" s="236"/>
      <c r="AT501" s="237" t="s">
        <v>175</v>
      </c>
      <c r="AU501" s="237" t="s">
        <v>83</v>
      </c>
      <c r="AV501" s="13" t="s">
        <v>83</v>
      </c>
      <c r="AW501" s="13" t="s">
        <v>37</v>
      </c>
      <c r="AX501" s="13" t="s">
        <v>75</v>
      </c>
      <c r="AY501" s="237" t="s">
        <v>167</v>
      </c>
    </row>
    <row r="502" spans="2:65" s="14" customFormat="1">
      <c r="B502" s="238"/>
      <c r="C502" s="239"/>
      <c r="D502" s="218" t="s">
        <v>175</v>
      </c>
      <c r="E502" s="240" t="s">
        <v>21</v>
      </c>
      <c r="F502" s="241" t="s">
        <v>183</v>
      </c>
      <c r="G502" s="239"/>
      <c r="H502" s="242">
        <v>11.595000000000001</v>
      </c>
      <c r="I502" s="243"/>
      <c r="J502" s="239"/>
      <c r="K502" s="239"/>
      <c r="L502" s="244"/>
      <c r="M502" s="245"/>
      <c r="N502" s="246"/>
      <c r="O502" s="246"/>
      <c r="P502" s="246"/>
      <c r="Q502" s="246"/>
      <c r="R502" s="246"/>
      <c r="S502" s="246"/>
      <c r="T502" s="247"/>
      <c r="AT502" s="248" t="s">
        <v>175</v>
      </c>
      <c r="AU502" s="248" t="s">
        <v>83</v>
      </c>
      <c r="AV502" s="14" t="s">
        <v>174</v>
      </c>
      <c r="AW502" s="14" t="s">
        <v>6</v>
      </c>
      <c r="AX502" s="14" t="s">
        <v>28</v>
      </c>
      <c r="AY502" s="248" t="s">
        <v>167</v>
      </c>
    </row>
    <row r="503" spans="2:65" s="1" customFormat="1" ht="25.5" customHeight="1">
      <c r="B503" s="42"/>
      <c r="C503" s="204" t="s">
        <v>705</v>
      </c>
      <c r="D503" s="204" t="s">
        <v>169</v>
      </c>
      <c r="E503" s="205" t="s">
        <v>733</v>
      </c>
      <c r="F503" s="206" t="s">
        <v>734</v>
      </c>
      <c r="G503" s="207" t="s">
        <v>189</v>
      </c>
      <c r="H503" s="208">
        <v>24.86</v>
      </c>
      <c r="I503" s="209"/>
      <c r="J503" s="210">
        <f>ROUND(I503*H503,1)</f>
        <v>0</v>
      </c>
      <c r="K503" s="206" t="s">
        <v>173</v>
      </c>
      <c r="L503" s="62"/>
      <c r="M503" s="211" t="s">
        <v>21</v>
      </c>
      <c r="N503" s="212" t="s">
        <v>46</v>
      </c>
      <c r="O503" s="43"/>
      <c r="P503" s="213">
        <f>O503*H503</f>
        <v>0</v>
      </c>
      <c r="Q503" s="213">
        <v>2.6859999999999998E-2</v>
      </c>
      <c r="R503" s="213">
        <f>Q503*H503</f>
        <v>0.66773959999999999</v>
      </c>
      <c r="S503" s="213">
        <v>0</v>
      </c>
      <c r="T503" s="214">
        <f>S503*H503</f>
        <v>0</v>
      </c>
      <c r="AR503" s="25" t="s">
        <v>243</v>
      </c>
      <c r="AT503" s="25" t="s">
        <v>169</v>
      </c>
      <c r="AU503" s="25" t="s">
        <v>83</v>
      </c>
      <c r="AY503" s="25" t="s">
        <v>167</v>
      </c>
      <c r="BE503" s="215">
        <f>IF(N503="základní",J503,0)</f>
        <v>0</v>
      </c>
      <c r="BF503" s="215">
        <f>IF(N503="snížená",J503,0)</f>
        <v>0</v>
      </c>
      <c r="BG503" s="215">
        <f>IF(N503="zákl. přenesená",J503,0)</f>
        <v>0</v>
      </c>
      <c r="BH503" s="215">
        <f>IF(N503="sníž. přenesená",J503,0)</f>
        <v>0</v>
      </c>
      <c r="BI503" s="215">
        <f>IF(N503="nulová",J503,0)</f>
        <v>0</v>
      </c>
      <c r="BJ503" s="25" t="s">
        <v>28</v>
      </c>
      <c r="BK503" s="215">
        <f>ROUND(I503*H503,1)</f>
        <v>0</v>
      </c>
      <c r="BL503" s="25" t="s">
        <v>243</v>
      </c>
      <c r="BM503" s="25" t="s">
        <v>735</v>
      </c>
    </row>
    <row r="504" spans="2:65" s="13" customFormat="1">
      <c r="B504" s="227"/>
      <c r="C504" s="228"/>
      <c r="D504" s="218" t="s">
        <v>175</v>
      </c>
      <c r="E504" s="229" t="s">
        <v>21</v>
      </c>
      <c r="F504" s="230" t="s">
        <v>736</v>
      </c>
      <c r="G504" s="228"/>
      <c r="H504" s="231">
        <v>12.132</v>
      </c>
      <c r="I504" s="232"/>
      <c r="J504" s="228"/>
      <c r="K504" s="228"/>
      <c r="L504" s="233"/>
      <c r="M504" s="234"/>
      <c r="N504" s="235"/>
      <c r="O504" s="235"/>
      <c r="P504" s="235"/>
      <c r="Q504" s="235"/>
      <c r="R504" s="235"/>
      <c r="S504" s="235"/>
      <c r="T504" s="236"/>
      <c r="AT504" s="237" t="s">
        <v>175</v>
      </c>
      <c r="AU504" s="237" t="s">
        <v>83</v>
      </c>
      <c r="AV504" s="13" t="s">
        <v>83</v>
      </c>
      <c r="AW504" s="13" t="s">
        <v>37</v>
      </c>
      <c r="AX504" s="13" t="s">
        <v>75</v>
      </c>
      <c r="AY504" s="237" t="s">
        <v>167</v>
      </c>
    </row>
    <row r="505" spans="2:65" s="13" customFormat="1">
      <c r="B505" s="227"/>
      <c r="C505" s="228"/>
      <c r="D505" s="218" t="s">
        <v>175</v>
      </c>
      <c r="E505" s="229" t="s">
        <v>21</v>
      </c>
      <c r="F505" s="230" t="s">
        <v>737</v>
      </c>
      <c r="G505" s="228"/>
      <c r="H505" s="231">
        <v>12.728</v>
      </c>
      <c r="I505" s="232"/>
      <c r="J505" s="228"/>
      <c r="K505" s="228"/>
      <c r="L505" s="233"/>
      <c r="M505" s="234"/>
      <c r="N505" s="235"/>
      <c r="O505" s="235"/>
      <c r="P505" s="235"/>
      <c r="Q505" s="235"/>
      <c r="R505" s="235"/>
      <c r="S505" s="235"/>
      <c r="T505" s="236"/>
      <c r="AT505" s="237" t="s">
        <v>175</v>
      </c>
      <c r="AU505" s="237" t="s">
        <v>83</v>
      </c>
      <c r="AV505" s="13" t="s">
        <v>83</v>
      </c>
      <c r="AW505" s="13" t="s">
        <v>37</v>
      </c>
      <c r="AX505" s="13" t="s">
        <v>75</v>
      </c>
      <c r="AY505" s="237" t="s">
        <v>167</v>
      </c>
    </row>
    <row r="506" spans="2:65" s="15" customFormat="1">
      <c r="B506" s="249"/>
      <c r="C506" s="250"/>
      <c r="D506" s="218" t="s">
        <v>175</v>
      </c>
      <c r="E506" s="251" t="s">
        <v>21</v>
      </c>
      <c r="F506" s="252" t="s">
        <v>255</v>
      </c>
      <c r="G506" s="250"/>
      <c r="H506" s="253">
        <v>24.86</v>
      </c>
      <c r="I506" s="254"/>
      <c r="J506" s="250"/>
      <c r="K506" s="250"/>
      <c r="L506" s="255"/>
      <c r="M506" s="256"/>
      <c r="N506" s="257"/>
      <c r="O506" s="257"/>
      <c r="P506" s="257"/>
      <c r="Q506" s="257"/>
      <c r="R506" s="257"/>
      <c r="S506" s="257"/>
      <c r="T506" s="258"/>
      <c r="AT506" s="259" t="s">
        <v>175</v>
      </c>
      <c r="AU506" s="259" t="s">
        <v>83</v>
      </c>
      <c r="AV506" s="15" t="s">
        <v>178</v>
      </c>
      <c r="AW506" s="15" t="s">
        <v>37</v>
      </c>
      <c r="AX506" s="15" t="s">
        <v>28</v>
      </c>
      <c r="AY506" s="259" t="s">
        <v>167</v>
      </c>
    </row>
    <row r="507" spans="2:65" s="1" customFormat="1" ht="25.5" customHeight="1">
      <c r="B507" s="42"/>
      <c r="C507" s="204" t="s">
        <v>715</v>
      </c>
      <c r="D507" s="204" t="s">
        <v>169</v>
      </c>
      <c r="E507" s="205" t="s">
        <v>738</v>
      </c>
      <c r="F507" s="206" t="s">
        <v>739</v>
      </c>
      <c r="G507" s="207" t="s">
        <v>189</v>
      </c>
      <c r="H507" s="208">
        <v>110.81</v>
      </c>
      <c r="I507" s="209"/>
      <c r="J507" s="210">
        <f>ROUND(I507*H507,1)</f>
        <v>0</v>
      </c>
      <c r="K507" s="206" t="s">
        <v>173</v>
      </c>
      <c r="L507" s="62"/>
      <c r="M507" s="211" t="s">
        <v>21</v>
      </c>
      <c r="N507" s="212" t="s">
        <v>46</v>
      </c>
      <c r="O507" s="43"/>
      <c r="P507" s="213">
        <f>O507*H507</f>
        <v>0</v>
      </c>
      <c r="Q507" s="213">
        <v>3.6319999999999998E-2</v>
      </c>
      <c r="R507" s="213">
        <f>Q507*H507</f>
        <v>4.0246192000000001</v>
      </c>
      <c r="S507" s="213">
        <v>0</v>
      </c>
      <c r="T507" s="214">
        <f>S507*H507</f>
        <v>0</v>
      </c>
      <c r="AR507" s="25" t="s">
        <v>243</v>
      </c>
      <c r="AT507" s="25" t="s">
        <v>169</v>
      </c>
      <c r="AU507" s="25" t="s">
        <v>83</v>
      </c>
      <c r="AY507" s="25" t="s">
        <v>167</v>
      </c>
      <c r="BE507" s="215">
        <f>IF(N507="základní",J507,0)</f>
        <v>0</v>
      </c>
      <c r="BF507" s="215">
        <f>IF(N507="snížená",J507,0)</f>
        <v>0</v>
      </c>
      <c r="BG507" s="215">
        <f>IF(N507="zákl. přenesená",J507,0)</f>
        <v>0</v>
      </c>
      <c r="BH507" s="215">
        <f>IF(N507="sníž. přenesená",J507,0)</f>
        <v>0</v>
      </c>
      <c r="BI507" s="215">
        <f>IF(N507="nulová",J507,0)</f>
        <v>0</v>
      </c>
      <c r="BJ507" s="25" t="s">
        <v>28</v>
      </c>
      <c r="BK507" s="215">
        <f>ROUND(I507*H507,1)</f>
        <v>0</v>
      </c>
      <c r="BL507" s="25" t="s">
        <v>243</v>
      </c>
      <c r="BM507" s="25" t="s">
        <v>740</v>
      </c>
    </row>
    <row r="508" spans="2:65" s="13" customFormat="1">
      <c r="B508" s="227"/>
      <c r="C508" s="228"/>
      <c r="D508" s="218" t="s">
        <v>175</v>
      </c>
      <c r="E508" s="229" t="s">
        <v>21</v>
      </c>
      <c r="F508" s="230" t="s">
        <v>741</v>
      </c>
      <c r="G508" s="228"/>
      <c r="H508" s="231">
        <v>85.608000000000004</v>
      </c>
      <c r="I508" s="232"/>
      <c r="J508" s="228"/>
      <c r="K508" s="228"/>
      <c r="L508" s="233"/>
      <c r="M508" s="234"/>
      <c r="N508" s="235"/>
      <c r="O508" s="235"/>
      <c r="P508" s="235"/>
      <c r="Q508" s="235"/>
      <c r="R508" s="235"/>
      <c r="S508" s="235"/>
      <c r="T508" s="236"/>
      <c r="AT508" s="237" t="s">
        <v>175</v>
      </c>
      <c r="AU508" s="237" t="s">
        <v>83</v>
      </c>
      <c r="AV508" s="13" t="s">
        <v>83</v>
      </c>
      <c r="AW508" s="13" t="s">
        <v>37</v>
      </c>
      <c r="AX508" s="13" t="s">
        <v>75</v>
      </c>
      <c r="AY508" s="237" t="s">
        <v>167</v>
      </c>
    </row>
    <row r="509" spans="2:65" s="13" customFormat="1">
      <c r="B509" s="227"/>
      <c r="C509" s="228"/>
      <c r="D509" s="218" t="s">
        <v>175</v>
      </c>
      <c r="E509" s="229" t="s">
        <v>21</v>
      </c>
      <c r="F509" s="230" t="s">
        <v>742</v>
      </c>
      <c r="G509" s="228"/>
      <c r="H509" s="231">
        <v>12.481999999999999</v>
      </c>
      <c r="I509" s="232"/>
      <c r="J509" s="228"/>
      <c r="K509" s="228"/>
      <c r="L509" s="233"/>
      <c r="M509" s="234"/>
      <c r="N509" s="235"/>
      <c r="O509" s="235"/>
      <c r="P509" s="235"/>
      <c r="Q509" s="235"/>
      <c r="R509" s="235"/>
      <c r="S509" s="235"/>
      <c r="T509" s="236"/>
      <c r="AT509" s="237" t="s">
        <v>175</v>
      </c>
      <c r="AU509" s="237" t="s">
        <v>83</v>
      </c>
      <c r="AV509" s="13" t="s">
        <v>83</v>
      </c>
      <c r="AW509" s="13" t="s">
        <v>37</v>
      </c>
      <c r="AX509" s="13" t="s">
        <v>75</v>
      </c>
      <c r="AY509" s="237" t="s">
        <v>167</v>
      </c>
    </row>
    <row r="510" spans="2:65" s="13" customFormat="1">
      <c r="B510" s="227"/>
      <c r="C510" s="228"/>
      <c r="D510" s="218" t="s">
        <v>175</v>
      </c>
      <c r="E510" s="229" t="s">
        <v>21</v>
      </c>
      <c r="F510" s="230" t="s">
        <v>743</v>
      </c>
      <c r="G510" s="228"/>
      <c r="H510" s="231">
        <v>4.32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AT510" s="237" t="s">
        <v>175</v>
      </c>
      <c r="AU510" s="237" t="s">
        <v>83</v>
      </c>
      <c r="AV510" s="13" t="s">
        <v>83</v>
      </c>
      <c r="AW510" s="13" t="s">
        <v>37</v>
      </c>
      <c r="AX510" s="13" t="s">
        <v>75</v>
      </c>
      <c r="AY510" s="237" t="s">
        <v>167</v>
      </c>
    </row>
    <row r="511" spans="2:65" s="13" customFormat="1">
      <c r="B511" s="227"/>
      <c r="C511" s="228"/>
      <c r="D511" s="218" t="s">
        <v>175</v>
      </c>
      <c r="E511" s="229" t="s">
        <v>21</v>
      </c>
      <c r="F511" s="230" t="s">
        <v>744</v>
      </c>
      <c r="G511" s="228"/>
      <c r="H511" s="231">
        <v>8.4</v>
      </c>
      <c r="I511" s="232"/>
      <c r="J511" s="228"/>
      <c r="K511" s="228"/>
      <c r="L511" s="233"/>
      <c r="M511" s="234"/>
      <c r="N511" s="235"/>
      <c r="O511" s="235"/>
      <c r="P511" s="235"/>
      <c r="Q511" s="235"/>
      <c r="R511" s="235"/>
      <c r="S511" s="235"/>
      <c r="T511" s="236"/>
      <c r="AT511" s="237" t="s">
        <v>175</v>
      </c>
      <c r="AU511" s="237" t="s">
        <v>83</v>
      </c>
      <c r="AV511" s="13" t="s">
        <v>83</v>
      </c>
      <c r="AW511" s="13" t="s">
        <v>37</v>
      </c>
      <c r="AX511" s="13" t="s">
        <v>75</v>
      </c>
      <c r="AY511" s="237" t="s">
        <v>167</v>
      </c>
    </row>
    <row r="512" spans="2:65" s="14" customFormat="1">
      <c r="B512" s="238"/>
      <c r="C512" s="239"/>
      <c r="D512" s="218" t="s">
        <v>175</v>
      </c>
      <c r="E512" s="240" t="s">
        <v>21</v>
      </c>
      <c r="F512" s="241" t="s">
        <v>183</v>
      </c>
      <c r="G512" s="239"/>
      <c r="H512" s="242">
        <v>110.81</v>
      </c>
      <c r="I512" s="243"/>
      <c r="J512" s="239"/>
      <c r="K512" s="239"/>
      <c r="L512" s="244"/>
      <c r="M512" s="245"/>
      <c r="N512" s="246"/>
      <c r="O512" s="246"/>
      <c r="P512" s="246"/>
      <c r="Q512" s="246"/>
      <c r="R512" s="246"/>
      <c r="S512" s="246"/>
      <c r="T512" s="247"/>
      <c r="AT512" s="248" t="s">
        <v>175</v>
      </c>
      <c r="AU512" s="248" t="s">
        <v>83</v>
      </c>
      <c r="AV512" s="14" t="s">
        <v>174</v>
      </c>
      <c r="AW512" s="14" t="s">
        <v>6</v>
      </c>
      <c r="AX512" s="14" t="s">
        <v>28</v>
      </c>
      <c r="AY512" s="248" t="s">
        <v>167</v>
      </c>
    </row>
    <row r="513" spans="2:65" s="1" customFormat="1" ht="16.5" customHeight="1">
      <c r="B513" s="42"/>
      <c r="C513" s="204" t="s">
        <v>719</v>
      </c>
      <c r="D513" s="204" t="s">
        <v>169</v>
      </c>
      <c r="E513" s="205" t="s">
        <v>745</v>
      </c>
      <c r="F513" s="206" t="s">
        <v>746</v>
      </c>
      <c r="G513" s="207" t="s">
        <v>189</v>
      </c>
      <c r="H513" s="208">
        <v>230.74799999999999</v>
      </c>
      <c r="I513" s="209"/>
      <c r="J513" s="210">
        <f>ROUND(I513*H513,1)</f>
        <v>0</v>
      </c>
      <c r="K513" s="206" t="s">
        <v>173</v>
      </c>
      <c r="L513" s="62"/>
      <c r="M513" s="211" t="s">
        <v>21</v>
      </c>
      <c r="N513" s="212" t="s">
        <v>46</v>
      </c>
      <c r="O513" s="43"/>
      <c r="P513" s="213">
        <f>O513*H513</f>
        <v>0</v>
      </c>
      <c r="Q513" s="213">
        <v>2.0000000000000001E-4</v>
      </c>
      <c r="R513" s="213">
        <f>Q513*H513</f>
        <v>4.6149599999999999E-2</v>
      </c>
      <c r="S513" s="213">
        <v>0</v>
      </c>
      <c r="T513" s="214">
        <f>S513*H513</f>
        <v>0</v>
      </c>
      <c r="AR513" s="25" t="s">
        <v>243</v>
      </c>
      <c r="AT513" s="25" t="s">
        <v>169</v>
      </c>
      <c r="AU513" s="25" t="s">
        <v>83</v>
      </c>
      <c r="AY513" s="25" t="s">
        <v>167</v>
      </c>
      <c r="BE513" s="215">
        <f>IF(N513="základní",J513,0)</f>
        <v>0</v>
      </c>
      <c r="BF513" s="215">
        <f>IF(N513="snížená",J513,0)</f>
        <v>0</v>
      </c>
      <c r="BG513" s="215">
        <f>IF(N513="zákl. přenesená",J513,0)</f>
        <v>0</v>
      </c>
      <c r="BH513" s="215">
        <f>IF(N513="sníž. přenesená",J513,0)</f>
        <v>0</v>
      </c>
      <c r="BI513" s="215">
        <f>IF(N513="nulová",J513,0)</f>
        <v>0</v>
      </c>
      <c r="BJ513" s="25" t="s">
        <v>28</v>
      </c>
      <c r="BK513" s="215">
        <f>ROUND(I513*H513,1)</f>
        <v>0</v>
      </c>
      <c r="BL513" s="25" t="s">
        <v>243</v>
      </c>
      <c r="BM513" s="25" t="s">
        <v>747</v>
      </c>
    </row>
    <row r="514" spans="2:65" s="13" customFormat="1">
      <c r="B514" s="227"/>
      <c r="C514" s="228"/>
      <c r="D514" s="218" t="s">
        <v>175</v>
      </c>
      <c r="E514" s="229" t="s">
        <v>21</v>
      </c>
      <c r="F514" s="230" t="s">
        <v>748</v>
      </c>
      <c r="G514" s="228"/>
      <c r="H514" s="231">
        <v>16.39</v>
      </c>
      <c r="I514" s="232"/>
      <c r="J514" s="228"/>
      <c r="K514" s="228"/>
      <c r="L514" s="233"/>
      <c r="M514" s="234"/>
      <c r="N514" s="235"/>
      <c r="O514" s="235"/>
      <c r="P514" s="235"/>
      <c r="Q514" s="235"/>
      <c r="R514" s="235"/>
      <c r="S514" s="235"/>
      <c r="T514" s="236"/>
      <c r="AT514" s="237" t="s">
        <v>175</v>
      </c>
      <c r="AU514" s="237" t="s">
        <v>83</v>
      </c>
      <c r="AV514" s="13" t="s">
        <v>83</v>
      </c>
      <c r="AW514" s="13" t="s">
        <v>37</v>
      </c>
      <c r="AX514" s="13" t="s">
        <v>75</v>
      </c>
      <c r="AY514" s="237" t="s">
        <v>167</v>
      </c>
    </row>
    <row r="515" spans="2:65" s="13" customFormat="1">
      <c r="B515" s="227"/>
      <c r="C515" s="228"/>
      <c r="D515" s="218" t="s">
        <v>175</v>
      </c>
      <c r="E515" s="229" t="s">
        <v>21</v>
      </c>
      <c r="F515" s="230" t="s">
        <v>749</v>
      </c>
      <c r="G515" s="228"/>
      <c r="H515" s="231">
        <v>214.358</v>
      </c>
      <c r="I515" s="232"/>
      <c r="J515" s="228"/>
      <c r="K515" s="228"/>
      <c r="L515" s="233"/>
      <c r="M515" s="234"/>
      <c r="N515" s="235"/>
      <c r="O515" s="235"/>
      <c r="P515" s="235"/>
      <c r="Q515" s="235"/>
      <c r="R515" s="235"/>
      <c r="S515" s="235"/>
      <c r="T515" s="236"/>
      <c r="AT515" s="237" t="s">
        <v>175</v>
      </c>
      <c r="AU515" s="237" t="s">
        <v>83</v>
      </c>
      <c r="AV515" s="13" t="s">
        <v>83</v>
      </c>
      <c r="AW515" s="13" t="s">
        <v>37</v>
      </c>
      <c r="AX515" s="13" t="s">
        <v>75</v>
      </c>
      <c r="AY515" s="237" t="s">
        <v>167</v>
      </c>
    </row>
    <row r="516" spans="2:65" s="14" customFormat="1">
      <c r="B516" s="238"/>
      <c r="C516" s="239"/>
      <c r="D516" s="218" t="s">
        <v>175</v>
      </c>
      <c r="E516" s="240" t="s">
        <v>21</v>
      </c>
      <c r="F516" s="241" t="s">
        <v>183</v>
      </c>
      <c r="G516" s="239"/>
      <c r="H516" s="242">
        <v>230.74799999999999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AT516" s="248" t="s">
        <v>175</v>
      </c>
      <c r="AU516" s="248" t="s">
        <v>83</v>
      </c>
      <c r="AV516" s="14" t="s">
        <v>174</v>
      </c>
      <c r="AW516" s="14" t="s">
        <v>37</v>
      </c>
      <c r="AX516" s="14" t="s">
        <v>28</v>
      </c>
      <c r="AY516" s="248" t="s">
        <v>167</v>
      </c>
    </row>
    <row r="517" spans="2:65" s="1" customFormat="1" ht="25.5" customHeight="1">
      <c r="B517" s="42"/>
      <c r="C517" s="204" t="s">
        <v>722</v>
      </c>
      <c r="D517" s="204" t="s">
        <v>169</v>
      </c>
      <c r="E517" s="205" t="s">
        <v>750</v>
      </c>
      <c r="F517" s="206" t="s">
        <v>751</v>
      </c>
      <c r="G517" s="207" t="s">
        <v>189</v>
      </c>
      <c r="H517" s="208">
        <v>14.183999999999999</v>
      </c>
      <c r="I517" s="209"/>
      <c r="J517" s="210">
        <f>ROUND(I517*H517,1)</f>
        <v>0</v>
      </c>
      <c r="K517" s="206" t="s">
        <v>173</v>
      </c>
      <c r="L517" s="62"/>
      <c r="M517" s="211" t="s">
        <v>21</v>
      </c>
      <c r="N517" s="212" t="s">
        <v>46</v>
      </c>
      <c r="O517" s="43"/>
      <c r="P517" s="213">
        <f>O517*H517</f>
        <v>0</v>
      </c>
      <c r="Q517" s="213">
        <v>0</v>
      </c>
      <c r="R517" s="213">
        <f>Q517*H517</f>
        <v>0</v>
      </c>
      <c r="S517" s="213">
        <v>3.175E-2</v>
      </c>
      <c r="T517" s="214">
        <f>S517*H517</f>
        <v>0.45034199999999996</v>
      </c>
      <c r="AR517" s="25" t="s">
        <v>243</v>
      </c>
      <c r="AT517" s="25" t="s">
        <v>169</v>
      </c>
      <c r="AU517" s="25" t="s">
        <v>83</v>
      </c>
      <c r="AY517" s="25" t="s">
        <v>167</v>
      </c>
      <c r="BE517" s="215">
        <f>IF(N517="základní",J517,0)</f>
        <v>0</v>
      </c>
      <c r="BF517" s="215">
        <f>IF(N517="snížená",J517,0)</f>
        <v>0</v>
      </c>
      <c r="BG517" s="215">
        <f>IF(N517="zákl. přenesená",J517,0)</f>
        <v>0</v>
      </c>
      <c r="BH517" s="215">
        <f>IF(N517="sníž. přenesená",J517,0)</f>
        <v>0</v>
      </c>
      <c r="BI517" s="215">
        <f>IF(N517="nulová",J517,0)</f>
        <v>0</v>
      </c>
      <c r="BJ517" s="25" t="s">
        <v>28</v>
      </c>
      <c r="BK517" s="215">
        <f>ROUND(I517*H517,1)</f>
        <v>0</v>
      </c>
      <c r="BL517" s="25" t="s">
        <v>243</v>
      </c>
      <c r="BM517" s="25" t="s">
        <v>752</v>
      </c>
    </row>
    <row r="518" spans="2:65" s="13" customFormat="1">
      <c r="B518" s="227"/>
      <c r="C518" s="228"/>
      <c r="D518" s="218" t="s">
        <v>175</v>
      </c>
      <c r="E518" s="229" t="s">
        <v>21</v>
      </c>
      <c r="F518" s="230" t="s">
        <v>753</v>
      </c>
      <c r="G518" s="228"/>
      <c r="H518" s="231">
        <v>14.183999999999999</v>
      </c>
      <c r="I518" s="232"/>
      <c r="J518" s="228"/>
      <c r="K518" s="228"/>
      <c r="L518" s="233"/>
      <c r="M518" s="234"/>
      <c r="N518" s="235"/>
      <c r="O518" s="235"/>
      <c r="P518" s="235"/>
      <c r="Q518" s="235"/>
      <c r="R518" s="235"/>
      <c r="S518" s="235"/>
      <c r="T518" s="236"/>
      <c r="AT518" s="237" t="s">
        <v>175</v>
      </c>
      <c r="AU518" s="237" t="s">
        <v>83</v>
      </c>
      <c r="AV518" s="13" t="s">
        <v>83</v>
      </c>
      <c r="AW518" s="13" t="s">
        <v>37</v>
      </c>
      <c r="AX518" s="13" t="s">
        <v>75</v>
      </c>
      <c r="AY518" s="237" t="s">
        <v>167</v>
      </c>
    </row>
    <row r="519" spans="2:65" s="14" customFormat="1">
      <c r="B519" s="238"/>
      <c r="C519" s="239"/>
      <c r="D519" s="218" t="s">
        <v>175</v>
      </c>
      <c r="E519" s="240" t="s">
        <v>21</v>
      </c>
      <c r="F519" s="241" t="s">
        <v>183</v>
      </c>
      <c r="G519" s="239"/>
      <c r="H519" s="242">
        <v>14.183999999999999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AT519" s="248" t="s">
        <v>175</v>
      </c>
      <c r="AU519" s="248" t="s">
        <v>83</v>
      </c>
      <c r="AV519" s="14" t="s">
        <v>174</v>
      </c>
      <c r="AW519" s="14" t="s">
        <v>6</v>
      </c>
      <c r="AX519" s="14" t="s">
        <v>28</v>
      </c>
      <c r="AY519" s="248" t="s">
        <v>167</v>
      </c>
    </row>
    <row r="520" spans="2:65" s="1" customFormat="1" ht="25.5" customHeight="1">
      <c r="B520" s="42"/>
      <c r="C520" s="204" t="s">
        <v>727</v>
      </c>
      <c r="D520" s="204" t="s">
        <v>169</v>
      </c>
      <c r="E520" s="205" t="s">
        <v>754</v>
      </c>
      <c r="F520" s="206" t="s">
        <v>755</v>
      </c>
      <c r="G520" s="207" t="s">
        <v>189</v>
      </c>
      <c r="H520" s="208">
        <v>67.097999999999999</v>
      </c>
      <c r="I520" s="209"/>
      <c r="J520" s="210">
        <f>ROUND(I520*H520,1)</f>
        <v>0</v>
      </c>
      <c r="K520" s="206" t="s">
        <v>173</v>
      </c>
      <c r="L520" s="62"/>
      <c r="M520" s="211" t="s">
        <v>21</v>
      </c>
      <c r="N520" s="212" t="s">
        <v>46</v>
      </c>
      <c r="O520" s="43"/>
      <c r="P520" s="213">
        <f>O520*H520</f>
        <v>0</v>
      </c>
      <c r="Q520" s="213">
        <v>5.9589999999999997E-2</v>
      </c>
      <c r="R520" s="213">
        <f>Q520*H520</f>
        <v>3.9983698199999997</v>
      </c>
      <c r="S520" s="213">
        <v>0</v>
      </c>
      <c r="T520" s="214">
        <f>S520*H520</f>
        <v>0</v>
      </c>
      <c r="AR520" s="25" t="s">
        <v>243</v>
      </c>
      <c r="AT520" s="25" t="s">
        <v>169</v>
      </c>
      <c r="AU520" s="25" t="s">
        <v>83</v>
      </c>
      <c r="AY520" s="25" t="s">
        <v>167</v>
      </c>
      <c r="BE520" s="215">
        <f>IF(N520="základní",J520,0)</f>
        <v>0</v>
      </c>
      <c r="BF520" s="215">
        <f>IF(N520="snížená",J520,0)</f>
        <v>0</v>
      </c>
      <c r="BG520" s="215">
        <f>IF(N520="zákl. přenesená",J520,0)</f>
        <v>0</v>
      </c>
      <c r="BH520" s="215">
        <f>IF(N520="sníž. přenesená",J520,0)</f>
        <v>0</v>
      </c>
      <c r="BI520" s="215">
        <f>IF(N520="nulová",J520,0)</f>
        <v>0</v>
      </c>
      <c r="BJ520" s="25" t="s">
        <v>28</v>
      </c>
      <c r="BK520" s="215">
        <f>ROUND(I520*H520,1)</f>
        <v>0</v>
      </c>
      <c r="BL520" s="25" t="s">
        <v>243</v>
      </c>
      <c r="BM520" s="25" t="s">
        <v>756</v>
      </c>
    </row>
    <row r="521" spans="2:65" s="13" customFormat="1">
      <c r="B521" s="227"/>
      <c r="C521" s="228"/>
      <c r="D521" s="218" t="s">
        <v>175</v>
      </c>
      <c r="E521" s="229" t="s">
        <v>21</v>
      </c>
      <c r="F521" s="230" t="s">
        <v>757</v>
      </c>
      <c r="G521" s="228"/>
      <c r="H521" s="231">
        <v>33.548999999999999</v>
      </c>
      <c r="I521" s="232"/>
      <c r="J521" s="228"/>
      <c r="K521" s="228"/>
      <c r="L521" s="233"/>
      <c r="M521" s="234"/>
      <c r="N521" s="235"/>
      <c r="O521" s="235"/>
      <c r="P521" s="235"/>
      <c r="Q521" s="235"/>
      <c r="R521" s="235"/>
      <c r="S521" s="235"/>
      <c r="T521" s="236"/>
      <c r="AT521" s="237" t="s">
        <v>175</v>
      </c>
      <c r="AU521" s="237" t="s">
        <v>83</v>
      </c>
      <c r="AV521" s="13" t="s">
        <v>83</v>
      </c>
      <c r="AW521" s="13" t="s">
        <v>37</v>
      </c>
      <c r="AX521" s="13" t="s">
        <v>75</v>
      </c>
      <c r="AY521" s="237" t="s">
        <v>167</v>
      </c>
    </row>
    <row r="522" spans="2:65" s="13" customFormat="1">
      <c r="B522" s="227"/>
      <c r="C522" s="228"/>
      <c r="D522" s="218" t="s">
        <v>175</v>
      </c>
      <c r="E522" s="229" t="s">
        <v>21</v>
      </c>
      <c r="F522" s="230" t="s">
        <v>758</v>
      </c>
      <c r="G522" s="228"/>
      <c r="H522" s="231">
        <v>33.548999999999999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AT522" s="237" t="s">
        <v>175</v>
      </c>
      <c r="AU522" s="237" t="s">
        <v>83</v>
      </c>
      <c r="AV522" s="13" t="s">
        <v>83</v>
      </c>
      <c r="AW522" s="13" t="s">
        <v>37</v>
      </c>
      <c r="AX522" s="13" t="s">
        <v>75</v>
      </c>
      <c r="AY522" s="237" t="s">
        <v>167</v>
      </c>
    </row>
    <row r="523" spans="2:65" s="14" customFormat="1">
      <c r="B523" s="238"/>
      <c r="C523" s="239"/>
      <c r="D523" s="218" t="s">
        <v>175</v>
      </c>
      <c r="E523" s="240" t="s">
        <v>21</v>
      </c>
      <c r="F523" s="241" t="s">
        <v>183</v>
      </c>
      <c r="G523" s="239"/>
      <c r="H523" s="242">
        <v>67.097999999999999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AT523" s="248" t="s">
        <v>175</v>
      </c>
      <c r="AU523" s="248" t="s">
        <v>83</v>
      </c>
      <c r="AV523" s="14" t="s">
        <v>174</v>
      </c>
      <c r="AW523" s="14" t="s">
        <v>6</v>
      </c>
      <c r="AX523" s="14" t="s">
        <v>28</v>
      </c>
      <c r="AY523" s="248" t="s">
        <v>167</v>
      </c>
    </row>
    <row r="524" spans="2:65" s="1" customFormat="1" ht="25.5" customHeight="1">
      <c r="B524" s="42"/>
      <c r="C524" s="204" t="s">
        <v>731</v>
      </c>
      <c r="D524" s="204" t="s">
        <v>169</v>
      </c>
      <c r="E524" s="205" t="s">
        <v>759</v>
      </c>
      <c r="F524" s="206" t="s">
        <v>760</v>
      </c>
      <c r="G524" s="207" t="s">
        <v>189</v>
      </c>
      <c r="H524" s="208">
        <v>207.70099999999999</v>
      </c>
      <c r="I524" s="209"/>
      <c r="J524" s="210">
        <f>ROUND(I524*H524,1)</f>
        <v>0</v>
      </c>
      <c r="K524" s="206" t="s">
        <v>173</v>
      </c>
      <c r="L524" s="62"/>
      <c r="M524" s="211" t="s">
        <v>21</v>
      </c>
      <c r="N524" s="212" t="s">
        <v>46</v>
      </c>
      <c r="O524" s="43"/>
      <c r="P524" s="213">
        <f>O524*H524</f>
        <v>0</v>
      </c>
      <c r="Q524" s="213">
        <v>1.796E-2</v>
      </c>
      <c r="R524" s="213">
        <f>Q524*H524</f>
        <v>3.73030996</v>
      </c>
      <c r="S524" s="213">
        <v>0</v>
      </c>
      <c r="T524" s="214">
        <f>S524*H524</f>
        <v>0</v>
      </c>
      <c r="AR524" s="25" t="s">
        <v>243</v>
      </c>
      <c r="AT524" s="25" t="s">
        <v>169</v>
      </c>
      <c r="AU524" s="25" t="s">
        <v>83</v>
      </c>
      <c r="AY524" s="25" t="s">
        <v>167</v>
      </c>
      <c r="BE524" s="215">
        <f>IF(N524="základní",J524,0)</f>
        <v>0</v>
      </c>
      <c r="BF524" s="215">
        <f>IF(N524="snížená",J524,0)</f>
        <v>0</v>
      </c>
      <c r="BG524" s="215">
        <f>IF(N524="zákl. přenesená",J524,0)</f>
        <v>0</v>
      </c>
      <c r="BH524" s="215">
        <f>IF(N524="sníž. přenesená",J524,0)</f>
        <v>0</v>
      </c>
      <c r="BI524" s="215">
        <f>IF(N524="nulová",J524,0)</f>
        <v>0</v>
      </c>
      <c r="BJ524" s="25" t="s">
        <v>28</v>
      </c>
      <c r="BK524" s="215">
        <f>ROUND(I524*H524,1)</f>
        <v>0</v>
      </c>
      <c r="BL524" s="25" t="s">
        <v>243</v>
      </c>
      <c r="BM524" s="25" t="s">
        <v>761</v>
      </c>
    </row>
    <row r="525" spans="2:65" s="13" customFormat="1">
      <c r="B525" s="227"/>
      <c r="C525" s="228"/>
      <c r="D525" s="218" t="s">
        <v>175</v>
      </c>
      <c r="E525" s="229" t="s">
        <v>21</v>
      </c>
      <c r="F525" s="230" t="s">
        <v>762</v>
      </c>
      <c r="G525" s="228"/>
      <c r="H525" s="231">
        <v>93.75</v>
      </c>
      <c r="I525" s="232"/>
      <c r="J525" s="228"/>
      <c r="K525" s="228"/>
      <c r="L525" s="233"/>
      <c r="M525" s="234"/>
      <c r="N525" s="235"/>
      <c r="O525" s="235"/>
      <c r="P525" s="235"/>
      <c r="Q525" s="235"/>
      <c r="R525" s="235"/>
      <c r="S525" s="235"/>
      <c r="T525" s="236"/>
      <c r="AT525" s="237" t="s">
        <v>175</v>
      </c>
      <c r="AU525" s="237" t="s">
        <v>83</v>
      </c>
      <c r="AV525" s="13" t="s">
        <v>83</v>
      </c>
      <c r="AW525" s="13" t="s">
        <v>37</v>
      </c>
      <c r="AX525" s="13" t="s">
        <v>75</v>
      </c>
      <c r="AY525" s="237" t="s">
        <v>167</v>
      </c>
    </row>
    <row r="526" spans="2:65" s="13" customFormat="1">
      <c r="B526" s="227"/>
      <c r="C526" s="228"/>
      <c r="D526" s="218" t="s">
        <v>175</v>
      </c>
      <c r="E526" s="229" t="s">
        <v>21</v>
      </c>
      <c r="F526" s="230" t="s">
        <v>763</v>
      </c>
      <c r="G526" s="228"/>
      <c r="H526" s="231">
        <v>5.5389999999999997</v>
      </c>
      <c r="I526" s="232"/>
      <c r="J526" s="228"/>
      <c r="K526" s="228"/>
      <c r="L526" s="233"/>
      <c r="M526" s="234"/>
      <c r="N526" s="235"/>
      <c r="O526" s="235"/>
      <c r="P526" s="235"/>
      <c r="Q526" s="235"/>
      <c r="R526" s="235"/>
      <c r="S526" s="235"/>
      <c r="T526" s="236"/>
      <c r="AT526" s="237" t="s">
        <v>175</v>
      </c>
      <c r="AU526" s="237" t="s">
        <v>83</v>
      </c>
      <c r="AV526" s="13" t="s">
        <v>83</v>
      </c>
      <c r="AW526" s="13" t="s">
        <v>37</v>
      </c>
      <c r="AX526" s="13" t="s">
        <v>75</v>
      </c>
      <c r="AY526" s="237" t="s">
        <v>167</v>
      </c>
    </row>
    <row r="527" spans="2:65" s="13" customFormat="1">
      <c r="B527" s="227"/>
      <c r="C527" s="228"/>
      <c r="D527" s="218" t="s">
        <v>175</v>
      </c>
      <c r="E527" s="229" t="s">
        <v>21</v>
      </c>
      <c r="F527" s="230" t="s">
        <v>764</v>
      </c>
      <c r="G527" s="228"/>
      <c r="H527" s="231">
        <v>50.792999999999999</v>
      </c>
      <c r="I527" s="232"/>
      <c r="J527" s="228"/>
      <c r="K527" s="228"/>
      <c r="L527" s="233"/>
      <c r="M527" s="234"/>
      <c r="N527" s="235"/>
      <c r="O527" s="235"/>
      <c r="P527" s="235"/>
      <c r="Q527" s="235"/>
      <c r="R527" s="235"/>
      <c r="S527" s="235"/>
      <c r="T527" s="236"/>
      <c r="AT527" s="237" t="s">
        <v>175</v>
      </c>
      <c r="AU527" s="237" t="s">
        <v>83</v>
      </c>
      <c r="AV527" s="13" t="s">
        <v>83</v>
      </c>
      <c r="AW527" s="13" t="s">
        <v>37</v>
      </c>
      <c r="AX527" s="13" t="s">
        <v>75</v>
      </c>
      <c r="AY527" s="237" t="s">
        <v>167</v>
      </c>
    </row>
    <row r="528" spans="2:65" s="13" customFormat="1">
      <c r="B528" s="227"/>
      <c r="C528" s="228"/>
      <c r="D528" s="218" t="s">
        <v>175</v>
      </c>
      <c r="E528" s="229" t="s">
        <v>21</v>
      </c>
      <c r="F528" s="230" t="s">
        <v>765</v>
      </c>
      <c r="G528" s="228"/>
      <c r="H528" s="231">
        <v>57.619</v>
      </c>
      <c r="I528" s="232"/>
      <c r="J528" s="228"/>
      <c r="K528" s="228"/>
      <c r="L528" s="233"/>
      <c r="M528" s="234"/>
      <c r="N528" s="235"/>
      <c r="O528" s="235"/>
      <c r="P528" s="235"/>
      <c r="Q528" s="235"/>
      <c r="R528" s="235"/>
      <c r="S528" s="235"/>
      <c r="T528" s="236"/>
      <c r="AT528" s="237" t="s">
        <v>175</v>
      </c>
      <c r="AU528" s="237" t="s">
        <v>83</v>
      </c>
      <c r="AV528" s="13" t="s">
        <v>83</v>
      </c>
      <c r="AW528" s="13" t="s">
        <v>37</v>
      </c>
      <c r="AX528" s="13" t="s">
        <v>75</v>
      </c>
      <c r="AY528" s="237" t="s">
        <v>167</v>
      </c>
    </row>
    <row r="529" spans="2:65" s="15" customFormat="1">
      <c r="B529" s="249"/>
      <c r="C529" s="250"/>
      <c r="D529" s="218" t="s">
        <v>175</v>
      </c>
      <c r="E529" s="251" t="s">
        <v>21</v>
      </c>
      <c r="F529" s="252" t="s">
        <v>255</v>
      </c>
      <c r="G529" s="250"/>
      <c r="H529" s="253">
        <v>207.70099999999999</v>
      </c>
      <c r="I529" s="254"/>
      <c r="J529" s="250"/>
      <c r="K529" s="250"/>
      <c r="L529" s="255"/>
      <c r="M529" s="256"/>
      <c r="N529" s="257"/>
      <c r="O529" s="257"/>
      <c r="P529" s="257"/>
      <c r="Q529" s="257"/>
      <c r="R529" s="257"/>
      <c r="S529" s="257"/>
      <c r="T529" s="258"/>
      <c r="AT529" s="259" t="s">
        <v>175</v>
      </c>
      <c r="AU529" s="259" t="s">
        <v>83</v>
      </c>
      <c r="AV529" s="15" t="s">
        <v>178</v>
      </c>
      <c r="AW529" s="15" t="s">
        <v>37</v>
      </c>
      <c r="AX529" s="15" t="s">
        <v>28</v>
      </c>
      <c r="AY529" s="259" t="s">
        <v>167</v>
      </c>
    </row>
    <row r="530" spans="2:65" s="1" customFormat="1" ht="25.5" customHeight="1">
      <c r="B530" s="42"/>
      <c r="C530" s="204" t="s">
        <v>735</v>
      </c>
      <c r="D530" s="204" t="s">
        <v>169</v>
      </c>
      <c r="E530" s="205" t="s">
        <v>766</v>
      </c>
      <c r="F530" s="206" t="s">
        <v>767</v>
      </c>
      <c r="G530" s="207" t="s">
        <v>189</v>
      </c>
      <c r="H530" s="208">
        <v>170.26599999999999</v>
      </c>
      <c r="I530" s="209"/>
      <c r="J530" s="210">
        <f>ROUND(I530*H530,1)</f>
        <v>0</v>
      </c>
      <c r="K530" s="206" t="s">
        <v>173</v>
      </c>
      <c r="L530" s="62"/>
      <c r="M530" s="211" t="s">
        <v>21</v>
      </c>
      <c r="N530" s="212" t="s">
        <v>46</v>
      </c>
      <c r="O530" s="43"/>
      <c r="P530" s="213">
        <f>O530*H530</f>
        <v>0</v>
      </c>
      <c r="Q530" s="213">
        <v>1.8509999999999999E-2</v>
      </c>
      <c r="R530" s="213">
        <f>Q530*H530</f>
        <v>3.1516236599999998</v>
      </c>
      <c r="S530" s="213">
        <v>0</v>
      </c>
      <c r="T530" s="214">
        <f>S530*H530</f>
        <v>0</v>
      </c>
      <c r="AR530" s="25" t="s">
        <v>243</v>
      </c>
      <c r="AT530" s="25" t="s">
        <v>169</v>
      </c>
      <c r="AU530" s="25" t="s">
        <v>83</v>
      </c>
      <c r="AY530" s="25" t="s">
        <v>167</v>
      </c>
      <c r="BE530" s="215">
        <f>IF(N530="základní",J530,0)</f>
        <v>0</v>
      </c>
      <c r="BF530" s="215">
        <f>IF(N530="snížená",J530,0)</f>
        <v>0</v>
      </c>
      <c r="BG530" s="215">
        <f>IF(N530="zákl. přenesená",J530,0)</f>
        <v>0</v>
      </c>
      <c r="BH530" s="215">
        <f>IF(N530="sníž. přenesená",J530,0)</f>
        <v>0</v>
      </c>
      <c r="BI530" s="215">
        <f>IF(N530="nulová",J530,0)</f>
        <v>0</v>
      </c>
      <c r="BJ530" s="25" t="s">
        <v>28</v>
      </c>
      <c r="BK530" s="215">
        <f>ROUND(I530*H530,1)</f>
        <v>0</v>
      </c>
      <c r="BL530" s="25" t="s">
        <v>243</v>
      </c>
      <c r="BM530" s="25" t="s">
        <v>768</v>
      </c>
    </row>
    <row r="531" spans="2:65" s="13" customFormat="1" ht="24">
      <c r="B531" s="227"/>
      <c r="C531" s="228"/>
      <c r="D531" s="218" t="s">
        <v>175</v>
      </c>
      <c r="E531" s="229" t="s">
        <v>21</v>
      </c>
      <c r="F531" s="230" t="s">
        <v>769</v>
      </c>
      <c r="G531" s="228"/>
      <c r="H531" s="231">
        <v>48.996000000000002</v>
      </c>
      <c r="I531" s="232"/>
      <c r="J531" s="228"/>
      <c r="K531" s="228"/>
      <c r="L531" s="233"/>
      <c r="M531" s="234"/>
      <c r="N531" s="235"/>
      <c r="O531" s="235"/>
      <c r="P531" s="235"/>
      <c r="Q531" s="235"/>
      <c r="R531" s="235"/>
      <c r="S531" s="235"/>
      <c r="T531" s="236"/>
      <c r="AT531" s="237" t="s">
        <v>175</v>
      </c>
      <c r="AU531" s="237" t="s">
        <v>83</v>
      </c>
      <c r="AV531" s="13" t="s">
        <v>83</v>
      </c>
      <c r="AW531" s="13" t="s">
        <v>37</v>
      </c>
      <c r="AX531" s="13" t="s">
        <v>75</v>
      </c>
      <c r="AY531" s="237" t="s">
        <v>167</v>
      </c>
    </row>
    <row r="532" spans="2:65" s="13" customFormat="1">
      <c r="B532" s="227"/>
      <c r="C532" s="228"/>
      <c r="D532" s="218" t="s">
        <v>175</v>
      </c>
      <c r="E532" s="229" t="s">
        <v>21</v>
      </c>
      <c r="F532" s="230" t="s">
        <v>770</v>
      </c>
      <c r="G532" s="228"/>
      <c r="H532" s="231">
        <v>4.0720000000000001</v>
      </c>
      <c r="I532" s="232"/>
      <c r="J532" s="228"/>
      <c r="K532" s="228"/>
      <c r="L532" s="233"/>
      <c r="M532" s="234"/>
      <c r="N532" s="235"/>
      <c r="O532" s="235"/>
      <c r="P532" s="235"/>
      <c r="Q532" s="235"/>
      <c r="R532" s="235"/>
      <c r="S532" s="235"/>
      <c r="T532" s="236"/>
      <c r="AT532" s="237" t="s">
        <v>175</v>
      </c>
      <c r="AU532" s="237" t="s">
        <v>83</v>
      </c>
      <c r="AV532" s="13" t="s">
        <v>83</v>
      </c>
      <c r="AW532" s="13" t="s">
        <v>37</v>
      </c>
      <c r="AX532" s="13" t="s">
        <v>75</v>
      </c>
      <c r="AY532" s="237" t="s">
        <v>167</v>
      </c>
    </row>
    <row r="533" spans="2:65" s="13" customFormat="1">
      <c r="B533" s="227"/>
      <c r="C533" s="228"/>
      <c r="D533" s="218" t="s">
        <v>175</v>
      </c>
      <c r="E533" s="229" t="s">
        <v>21</v>
      </c>
      <c r="F533" s="230" t="s">
        <v>771</v>
      </c>
      <c r="G533" s="228"/>
      <c r="H533" s="231">
        <v>29.260999999999999</v>
      </c>
      <c r="I533" s="232"/>
      <c r="J533" s="228"/>
      <c r="K533" s="228"/>
      <c r="L533" s="233"/>
      <c r="M533" s="234"/>
      <c r="N533" s="235"/>
      <c r="O533" s="235"/>
      <c r="P533" s="235"/>
      <c r="Q533" s="235"/>
      <c r="R533" s="235"/>
      <c r="S533" s="235"/>
      <c r="T533" s="236"/>
      <c r="AT533" s="237" t="s">
        <v>175</v>
      </c>
      <c r="AU533" s="237" t="s">
        <v>83</v>
      </c>
      <c r="AV533" s="13" t="s">
        <v>83</v>
      </c>
      <c r="AW533" s="13" t="s">
        <v>37</v>
      </c>
      <c r="AX533" s="13" t="s">
        <v>75</v>
      </c>
      <c r="AY533" s="237" t="s">
        <v>167</v>
      </c>
    </row>
    <row r="534" spans="2:65" s="15" customFormat="1">
      <c r="B534" s="249"/>
      <c r="C534" s="250"/>
      <c r="D534" s="218" t="s">
        <v>175</v>
      </c>
      <c r="E534" s="251" t="s">
        <v>21</v>
      </c>
      <c r="F534" s="252" t="s">
        <v>255</v>
      </c>
      <c r="G534" s="250"/>
      <c r="H534" s="253">
        <v>82.328999999999994</v>
      </c>
      <c r="I534" s="254"/>
      <c r="J534" s="250"/>
      <c r="K534" s="250"/>
      <c r="L534" s="255"/>
      <c r="M534" s="256"/>
      <c r="N534" s="257"/>
      <c r="O534" s="257"/>
      <c r="P534" s="257"/>
      <c r="Q534" s="257"/>
      <c r="R534" s="257"/>
      <c r="S534" s="257"/>
      <c r="T534" s="258"/>
      <c r="AT534" s="259" t="s">
        <v>175</v>
      </c>
      <c r="AU534" s="259" t="s">
        <v>83</v>
      </c>
      <c r="AV534" s="15" t="s">
        <v>178</v>
      </c>
      <c r="AW534" s="15" t="s">
        <v>37</v>
      </c>
      <c r="AX534" s="15" t="s">
        <v>75</v>
      </c>
      <c r="AY534" s="259" t="s">
        <v>167</v>
      </c>
    </row>
    <row r="535" spans="2:65" s="13" customFormat="1">
      <c r="B535" s="227"/>
      <c r="C535" s="228"/>
      <c r="D535" s="218" t="s">
        <v>175</v>
      </c>
      <c r="E535" s="229" t="s">
        <v>21</v>
      </c>
      <c r="F535" s="230" t="s">
        <v>772</v>
      </c>
      <c r="G535" s="228"/>
      <c r="H535" s="231">
        <v>87.936999999999998</v>
      </c>
      <c r="I535" s="232"/>
      <c r="J535" s="228"/>
      <c r="K535" s="228"/>
      <c r="L535" s="233"/>
      <c r="M535" s="234"/>
      <c r="N535" s="235"/>
      <c r="O535" s="235"/>
      <c r="P535" s="235"/>
      <c r="Q535" s="235"/>
      <c r="R535" s="235"/>
      <c r="S535" s="235"/>
      <c r="T535" s="236"/>
      <c r="AT535" s="237" t="s">
        <v>175</v>
      </c>
      <c r="AU535" s="237" t="s">
        <v>83</v>
      </c>
      <c r="AV535" s="13" t="s">
        <v>83</v>
      </c>
      <c r="AW535" s="13" t="s">
        <v>37</v>
      </c>
      <c r="AX535" s="13" t="s">
        <v>75</v>
      </c>
      <c r="AY535" s="237" t="s">
        <v>167</v>
      </c>
    </row>
    <row r="536" spans="2:65" s="15" customFormat="1">
      <c r="B536" s="249"/>
      <c r="C536" s="250"/>
      <c r="D536" s="218" t="s">
        <v>175</v>
      </c>
      <c r="E536" s="251" t="s">
        <v>21</v>
      </c>
      <c r="F536" s="252" t="s">
        <v>255</v>
      </c>
      <c r="G536" s="250"/>
      <c r="H536" s="253">
        <v>87.936999999999998</v>
      </c>
      <c r="I536" s="254"/>
      <c r="J536" s="250"/>
      <c r="K536" s="250"/>
      <c r="L536" s="255"/>
      <c r="M536" s="256"/>
      <c r="N536" s="257"/>
      <c r="O536" s="257"/>
      <c r="P536" s="257"/>
      <c r="Q536" s="257"/>
      <c r="R536" s="257"/>
      <c r="S536" s="257"/>
      <c r="T536" s="258"/>
      <c r="AT536" s="259" t="s">
        <v>175</v>
      </c>
      <c r="AU536" s="259" t="s">
        <v>83</v>
      </c>
      <c r="AV536" s="15" t="s">
        <v>178</v>
      </c>
      <c r="AW536" s="15" t="s">
        <v>37</v>
      </c>
      <c r="AX536" s="15" t="s">
        <v>75</v>
      </c>
      <c r="AY536" s="259" t="s">
        <v>167</v>
      </c>
    </row>
    <row r="537" spans="2:65" s="14" customFormat="1">
      <c r="B537" s="238"/>
      <c r="C537" s="239"/>
      <c r="D537" s="218" t="s">
        <v>175</v>
      </c>
      <c r="E537" s="240" t="s">
        <v>21</v>
      </c>
      <c r="F537" s="241" t="s">
        <v>183</v>
      </c>
      <c r="G537" s="239"/>
      <c r="H537" s="242">
        <v>170.26599999999999</v>
      </c>
      <c r="I537" s="243"/>
      <c r="J537" s="239"/>
      <c r="K537" s="239"/>
      <c r="L537" s="244"/>
      <c r="M537" s="245"/>
      <c r="N537" s="246"/>
      <c r="O537" s="246"/>
      <c r="P537" s="246"/>
      <c r="Q537" s="246"/>
      <c r="R537" s="246"/>
      <c r="S537" s="246"/>
      <c r="T537" s="247"/>
      <c r="AT537" s="248" t="s">
        <v>175</v>
      </c>
      <c r="AU537" s="248" t="s">
        <v>83</v>
      </c>
      <c r="AV537" s="14" t="s">
        <v>174</v>
      </c>
      <c r="AW537" s="14" t="s">
        <v>37</v>
      </c>
      <c r="AX537" s="14" t="s">
        <v>28</v>
      </c>
      <c r="AY537" s="248" t="s">
        <v>167</v>
      </c>
    </row>
    <row r="538" spans="2:65" s="1" customFormat="1" ht="25.5" customHeight="1">
      <c r="B538" s="42"/>
      <c r="C538" s="204" t="s">
        <v>740</v>
      </c>
      <c r="D538" s="204" t="s">
        <v>169</v>
      </c>
      <c r="E538" s="205" t="s">
        <v>773</v>
      </c>
      <c r="F538" s="206" t="s">
        <v>774</v>
      </c>
      <c r="G538" s="207" t="s">
        <v>189</v>
      </c>
      <c r="H538" s="208">
        <v>9.61</v>
      </c>
      <c r="I538" s="209"/>
      <c r="J538" s="210">
        <f>ROUND(I538*H538,1)</f>
        <v>0</v>
      </c>
      <c r="K538" s="206" t="s">
        <v>173</v>
      </c>
      <c r="L538" s="62"/>
      <c r="M538" s="211" t="s">
        <v>21</v>
      </c>
      <c r="N538" s="212" t="s">
        <v>46</v>
      </c>
      <c r="O538" s="43"/>
      <c r="P538" s="213">
        <f>O538*H538</f>
        <v>0</v>
      </c>
      <c r="Q538" s="213">
        <v>1.8509999999999999E-2</v>
      </c>
      <c r="R538" s="213">
        <f>Q538*H538</f>
        <v>0.17788109999999999</v>
      </c>
      <c r="S538" s="213">
        <v>0</v>
      </c>
      <c r="T538" s="214">
        <f>S538*H538</f>
        <v>0</v>
      </c>
      <c r="AR538" s="25" t="s">
        <v>243</v>
      </c>
      <c r="AT538" s="25" t="s">
        <v>169</v>
      </c>
      <c r="AU538" s="25" t="s">
        <v>83</v>
      </c>
      <c r="AY538" s="25" t="s">
        <v>167</v>
      </c>
      <c r="BE538" s="215">
        <f>IF(N538="základní",J538,0)</f>
        <v>0</v>
      </c>
      <c r="BF538" s="215">
        <f>IF(N538="snížená",J538,0)</f>
        <v>0</v>
      </c>
      <c r="BG538" s="215">
        <f>IF(N538="zákl. přenesená",J538,0)</f>
        <v>0</v>
      </c>
      <c r="BH538" s="215">
        <f>IF(N538="sníž. přenesená",J538,0)</f>
        <v>0</v>
      </c>
      <c r="BI538" s="215">
        <f>IF(N538="nulová",J538,0)</f>
        <v>0</v>
      </c>
      <c r="BJ538" s="25" t="s">
        <v>28</v>
      </c>
      <c r="BK538" s="215">
        <f>ROUND(I538*H538,1)</f>
        <v>0</v>
      </c>
      <c r="BL538" s="25" t="s">
        <v>243</v>
      </c>
      <c r="BM538" s="25" t="s">
        <v>775</v>
      </c>
    </row>
    <row r="539" spans="2:65" s="13" customFormat="1">
      <c r="B539" s="227"/>
      <c r="C539" s="228"/>
      <c r="D539" s="218" t="s">
        <v>175</v>
      </c>
      <c r="E539" s="229" t="s">
        <v>21</v>
      </c>
      <c r="F539" s="230" t="s">
        <v>776</v>
      </c>
      <c r="G539" s="228"/>
      <c r="H539" s="231">
        <v>9.61</v>
      </c>
      <c r="I539" s="232"/>
      <c r="J539" s="228"/>
      <c r="K539" s="228"/>
      <c r="L539" s="233"/>
      <c r="M539" s="234"/>
      <c r="N539" s="235"/>
      <c r="O539" s="235"/>
      <c r="P539" s="235"/>
      <c r="Q539" s="235"/>
      <c r="R539" s="235"/>
      <c r="S539" s="235"/>
      <c r="T539" s="236"/>
      <c r="AT539" s="237" t="s">
        <v>175</v>
      </c>
      <c r="AU539" s="237" t="s">
        <v>83</v>
      </c>
      <c r="AV539" s="13" t="s">
        <v>83</v>
      </c>
      <c r="AW539" s="13" t="s">
        <v>37</v>
      </c>
      <c r="AX539" s="13" t="s">
        <v>75</v>
      </c>
      <c r="AY539" s="237" t="s">
        <v>167</v>
      </c>
    </row>
    <row r="540" spans="2:65" s="14" customFormat="1">
      <c r="B540" s="238"/>
      <c r="C540" s="239"/>
      <c r="D540" s="218" t="s">
        <v>175</v>
      </c>
      <c r="E540" s="240" t="s">
        <v>21</v>
      </c>
      <c r="F540" s="241" t="s">
        <v>183</v>
      </c>
      <c r="G540" s="239"/>
      <c r="H540" s="242">
        <v>9.61</v>
      </c>
      <c r="I540" s="243"/>
      <c r="J540" s="239"/>
      <c r="K540" s="239"/>
      <c r="L540" s="244"/>
      <c r="M540" s="245"/>
      <c r="N540" s="246"/>
      <c r="O540" s="246"/>
      <c r="P540" s="246"/>
      <c r="Q540" s="246"/>
      <c r="R540" s="246"/>
      <c r="S540" s="246"/>
      <c r="T540" s="247"/>
      <c r="AT540" s="248" t="s">
        <v>175</v>
      </c>
      <c r="AU540" s="248" t="s">
        <v>83</v>
      </c>
      <c r="AV540" s="14" t="s">
        <v>174</v>
      </c>
      <c r="AW540" s="14" t="s">
        <v>6</v>
      </c>
      <c r="AX540" s="14" t="s">
        <v>28</v>
      </c>
      <c r="AY540" s="248" t="s">
        <v>167</v>
      </c>
    </row>
    <row r="541" spans="2:65" s="1" customFormat="1" ht="16.5" customHeight="1">
      <c r="B541" s="42"/>
      <c r="C541" s="204" t="s">
        <v>747</v>
      </c>
      <c r="D541" s="204" t="s">
        <v>169</v>
      </c>
      <c r="E541" s="205" t="s">
        <v>777</v>
      </c>
      <c r="F541" s="206" t="s">
        <v>778</v>
      </c>
      <c r="G541" s="207" t="s">
        <v>189</v>
      </c>
      <c r="H541" s="208">
        <v>387.577</v>
      </c>
      <c r="I541" s="209"/>
      <c r="J541" s="210">
        <f>ROUND(I541*H541,1)</f>
        <v>0</v>
      </c>
      <c r="K541" s="206" t="s">
        <v>173</v>
      </c>
      <c r="L541" s="62"/>
      <c r="M541" s="211" t="s">
        <v>21</v>
      </c>
      <c r="N541" s="212" t="s">
        <v>46</v>
      </c>
      <c r="O541" s="43"/>
      <c r="P541" s="213">
        <f>O541*H541</f>
        <v>0</v>
      </c>
      <c r="Q541" s="213">
        <v>1E-4</v>
      </c>
      <c r="R541" s="213">
        <f>Q541*H541</f>
        <v>3.8757699999999999E-2</v>
      </c>
      <c r="S541" s="213">
        <v>0</v>
      </c>
      <c r="T541" s="214">
        <f>S541*H541</f>
        <v>0</v>
      </c>
      <c r="AR541" s="25" t="s">
        <v>243</v>
      </c>
      <c r="AT541" s="25" t="s">
        <v>169</v>
      </c>
      <c r="AU541" s="25" t="s">
        <v>83</v>
      </c>
      <c r="AY541" s="25" t="s">
        <v>167</v>
      </c>
      <c r="BE541" s="215">
        <f>IF(N541="základní",J541,0)</f>
        <v>0</v>
      </c>
      <c r="BF541" s="215">
        <f>IF(N541="snížená",J541,0)</f>
        <v>0</v>
      </c>
      <c r="BG541" s="215">
        <f>IF(N541="zákl. přenesená",J541,0)</f>
        <v>0</v>
      </c>
      <c r="BH541" s="215">
        <f>IF(N541="sníž. přenesená",J541,0)</f>
        <v>0</v>
      </c>
      <c r="BI541" s="215">
        <f>IF(N541="nulová",J541,0)</f>
        <v>0</v>
      </c>
      <c r="BJ541" s="25" t="s">
        <v>28</v>
      </c>
      <c r="BK541" s="215">
        <f>ROUND(I541*H541,1)</f>
        <v>0</v>
      </c>
      <c r="BL541" s="25" t="s">
        <v>243</v>
      </c>
      <c r="BM541" s="25" t="s">
        <v>779</v>
      </c>
    </row>
    <row r="542" spans="2:65" s="13" customFormat="1">
      <c r="B542" s="227"/>
      <c r="C542" s="228"/>
      <c r="D542" s="218" t="s">
        <v>175</v>
      </c>
      <c r="E542" s="229" t="s">
        <v>21</v>
      </c>
      <c r="F542" s="230" t="s">
        <v>780</v>
      </c>
      <c r="G542" s="228"/>
      <c r="H542" s="231">
        <v>387.577</v>
      </c>
      <c r="I542" s="232"/>
      <c r="J542" s="228"/>
      <c r="K542" s="228"/>
      <c r="L542" s="233"/>
      <c r="M542" s="234"/>
      <c r="N542" s="235"/>
      <c r="O542" s="235"/>
      <c r="P542" s="235"/>
      <c r="Q542" s="235"/>
      <c r="R542" s="235"/>
      <c r="S542" s="235"/>
      <c r="T542" s="236"/>
      <c r="AT542" s="237" t="s">
        <v>175</v>
      </c>
      <c r="AU542" s="237" t="s">
        <v>83</v>
      </c>
      <c r="AV542" s="13" t="s">
        <v>83</v>
      </c>
      <c r="AW542" s="13" t="s">
        <v>37</v>
      </c>
      <c r="AX542" s="13" t="s">
        <v>75</v>
      </c>
      <c r="AY542" s="237" t="s">
        <v>167</v>
      </c>
    </row>
    <row r="543" spans="2:65" s="14" customFormat="1">
      <c r="B543" s="238"/>
      <c r="C543" s="239"/>
      <c r="D543" s="218" t="s">
        <v>175</v>
      </c>
      <c r="E543" s="240" t="s">
        <v>21</v>
      </c>
      <c r="F543" s="241" t="s">
        <v>183</v>
      </c>
      <c r="G543" s="239"/>
      <c r="H543" s="242">
        <v>387.577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AT543" s="248" t="s">
        <v>175</v>
      </c>
      <c r="AU543" s="248" t="s">
        <v>83</v>
      </c>
      <c r="AV543" s="14" t="s">
        <v>174</v>
      </c>
      <c r="AW543" s="14" t="s">
        <v>6</v>
      </c>
      <c r="AX543" s="14" t="s">
        <v>28</v>
      </c>
      <c r="AY543" s="248" t="s">
        <v>167</v>
      </c>
    </row>
    <row r="544" spans="2:65" s="1" customFormat="1" ht="16.5" customHeight="1">
      <c r="B544" s="42"/>
      <c r="C544" s="204" t="s">
        <v>752</v>
      </c>
      <c r="D544" s="204" t="s">
        <v>169</v>
      </c>
      <c r="E544" s="205" t="s">
        <v>781</v>
      </c>
      <c r="F544" s="206" t="s">
        <v>782</v>
      </c>
      <c r="G544" s="207" t="s">
        <v>189</v>
      </c>
      <c r="H544" s="208">
        <v>290.7</v>
      </c>
      <c r="I544" s="209"/>
      <c r="J544" s="210">
        <f>ROUND(I544*H544,1)</f>
        <v>0</v>
      </c>
      <c r="K544" s="206" t="s">
        <v>173</v>
      </c>
      <c r="L544" s="62"/>
      <c r="M544" s="211" t="s">
        <v>21</v>
      </c>
      <c r="N544" s="212" t="s">
        <v>46</v>
      </c>
      <c r="O544" s="43"/>
      <c r="P544" s="213">
        <f>O544*H544</f>
        <v>0</v>
      </c>
      <c r="Q544" s="213">
        <v>1.7319999999999999E-2</v>
      </c>
      <c r="R544" s="213">
        <f>Q544*H544</f>
        <v>5.0349239999999993</v>
      </c>
      <c r="S544" s="213">
        <v>0</v>
      </c>
      <c r="T544" s="214">
        <f>S544*H544</f>
        <v>0</v>
      </c>
      <c r="AR544" s="25" t="s">
        <v>243</v>
      </c>
      <c r="AT544" s="25" t="s">
        <v>169</v>
      </c>
      <c r="AU544" s="25" t="s">
        <v>83</v>
      </c>
      <c r="AY544" s="25" t="s">
        <v>167</v>
      </c>
      <c r="BE544" s="215">
        <f>IF(N544="základní",J544,0)</f>
        <v>0</v>
      </c>
      <c r="BF544" s="215">
        <f>IF(N544="snížená",J544,0)</f>
        <v>0</v>
      </c>
      <c r="BG544" s="215">
        <f>IF(N544="zákl. přenesená",J544,0)</f>
        <v>0</v>
      </c>
      <c r="BH544" s="215">
        <f>IF(N544="sníž. přenesená",J544,0)</f>
        <v>0</v>
      </c>
      <c r="BI544" s="215">
        <f>IF(N544="nulová",J544,0)</f>
        <v>0</v>
      </c>
      <c r="BJ544" s="25" t="s">
        <v>28</v>
      </c>
      <c r="BK544" s="215">
        <f>ROUND(I544*H544,1)</f>
        <v>0</v>
      </c>
      <c r="BL544" s="25" t="s">
        <v>243</v>
      </c>
      <c r="BM544" s="25" t="s">
        <v>783</v>
      </c>
    </row>
    <row r="545" spans="2:65" s="13" customFormat="1" ht="24">
      <c r="B545" s="227"/>
      <c r="C545" s="228"/>
      <c r="D545" s="218" t="s">
        <v>175</v>
      </c>
      <c r="E545" s="229" t="s">
        <v>21</v>
      </c>
      <c r="F545" s="230" t="s">
        <v>784</v>
      </c>
      <c r="G545" s="228"/>
      <c r="H545" s="231">
        <v>188.74</v>
      </c>
      <c r="I545" s="232"/>
      <c r="J545" s="228"/>
      <c r="K545" s="228"/>
      <c r="L545" s="233"/>
      <c r="M545" s="234"/>
      <c r="N545" s="235"/>
      <c r="O545" s="235"/>
      <c r="P545" s="235"/>
      <c r="Q545" s="235"/>
      <c r="R545" s="235"/>
      <c r="S545" s="235"/>
      <c r="T545" s="236"/>
      <c r="AT545" s="237" t="s">
        <v>175</v>
      </c>
      <c r="AU545" s="237" t="s">
        <v>83</v>
      </c>
      <c r="AV545" s="13" t="s">
        <v>83</v>
      </c>
      <c r="AW545" s="13" t="s">
        <v>37</v>
      </c>
      <c r="AX545" s="13" t="s">
        <v>75</v>
      </c>
      <c r="AY545" s="237" t="s">
        <v>167</v>
      </c>
    </row>
    <row r="546" spans="2:65" s="13" customFormat="1" ht="24">
      <c r="B546" s="227"/>
      <c r="C546" s="228"/>
      <c r="D546" s="218" t="s">
        <v>175</v>
      </c>
      <c r="E546" s="229" t="s">
        <v>21</v>
      </c>
      <c r="F546" s="230" t="s">
        <v>785</v>
      </c>
      <c r="G546" s="228"/>
      <c r="H546" s="231">
        <v>191.30199999999999</v>
      </c>
      <c r="I546" s="232"/>
      <c r="J546" s="228"/>
      <c r="K546" s="228"/>
      <c r="L546" s="233"/>
      <c r="M546" s="234"/>
      <c r="N546" s="235"/>
      <c r="O546" s="235"/>
      <c r="P546" s="235"/>
      <c r="Q546" s="235"/>
      <c r="R546" s="235"/>
      <c r="S546" s="235"/>
      <c r="T546" s="236"/>
      <c r="AT546" s="237" t="s">
        <v>175</v>
      </c>
      <c r="AU546" s="237" t="s">
        <v>83</v>
      </c>
      <c r="AV546" s="13" t="s">
        <v>83</v>
      </c>
      <c r="AW546" s="13" t="s">
        <v>37</v>
      </c>
      <c r="AX546" s="13" t="s">
        <v>75</v>
      </c>
      <c r="AY546" s="237" t="s">
        <v>167</v>
      </c>
    </row>
    <row r="547" spans="2:65" s="13" customFormat="1">
      <c r="B547" s="227"/>
      <c r="C547" s="228"/>
      <c r="D547" s="218" t="s">
        <v>175</v>
      </c>
      <c r="E547" s="229" t="s">
        <v>21</v>
      </c>
      <c r="F547" s="230" t="s">
        <v>786</v>
      </c>
      <c r="G547" s="228"/>
      <c r="H547" s="231">
        <v>200.65799999999999</v>
      </c>
      <c r="I547" s="232"/>
      <c r="J547" s="228"/>
      <c r="K547" s="228"/>
      <c r="L547" s="233"/>
      <c r="M547" s="234"/>
      <c r="N547" s="235"/>
      <c r="O547" s="235"/>
      <c r="P547" s="235"/>
      <c r="Q547" s="235"/>
      <c r="R547" s="235"/>
      <c r="S547" s="235"/>
      <c r="T547" s="236"/>
      <c r="AT547" s="237" t="s">
        <v>175</v>
      </c>
      <c r="AU547" s="237" t="s">
        <v>83</v>
      </c>
      <c r="AV547" s="13" t="s">
        <v>83</v>
      </c>
      <c r="AW547" s="13" t="s">
        <v>37</v>
      </c>
      <c r="AX547" s="13" t="s">
        <v>75</v>
      </c>
      <c r="AY547" s="237" t="s">
        <v>167</v>
      </c>
    </row>
    <row r="548" spans="2:65" s="15" customFormat="1">
      <c r="B548" s="249"/>
      <c r="C548" s="250"/>
      <c r="D548" s="218" t="s">
        <v>175</v>
      </c>
      <c r="E548" s="251" t="s">
        <v>21</v>
      </c>
      <c r="F548" s="252" t="s">
        <v>255</v>
      </c>
      <c r="G548" s="250"/>
      <c r="H548" s="253">
        <v>580.70000000000005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AT548" s="259" t="s">
        <v>175</v>
      </c>
      <c r="AU548" s="259" t="s">
        <v>83</v>
      </c>
      <c r="AV548" s="15" t="s">
        <v>178</v>
      </c>
      <c r="AW548" s="15" t="s">
        <v>37</v>
      </c>
      <c r="AX548" s="15" t="s">
        <v>75</v>
      </c>
      <c r="AY548" s="259" t="s">
        <v>167</v>
      </c>
    </row>
    <row r="549" spans="2:65" s="13" customFormat="1">
      <c r="B549" s="227"/>
      <c r="C549" s="228"/>
      <c r="D549" s="218" t="s">
        <v>175</v>
      </c>
      <c r="E549" s="229" t="s">
        <v>21</v>
      </c>
      <c r="F549" s="230" t="s">
        <v>787</v>
      </c>
      <c r="G549" s="228"/>
      <c r="H549" s="231">
        <v>-290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AT549" s="237" t="s">
        <v>175</v>
      </c>
      <c r="AU549" s="237" t="s">
        <v>83</v>
      </c>
      <c r="AV549" s="13" t="s">
        <v>83</v>
      </c>
      <c r="AW549" s="13" t="s">
        <v>37</v>
      </c>
      <c r="AX549" s="13" t="s">
        <v>75</v>
      </c>
      <c r="AY549" s="237" t="s">
        <v>167</v>
      </c>
    </row>
    <row r="550" spans="2:65" s="14" customFormat="1">
      <c r="B550" s="238"/>
      <c r="C550" s="239"/>
      <c r="D550" s="218" t="s">
        <v>175</v>
      </c>
      <c r="E550" s="240" t="s">
        <v>21</v>
      </c>
      <c r="F550" s="241" t="s">
        <v>183</v>
      </c>
      <c r="G550" s="239"/>
      <c r="H550" s="242">
        <v>290.7</v>
      </c>
      <c r="I550" s="243"/>
      <c r="J550" s="239"/>
      <c r="K550" s="239"/>
      <c r="L550" s="244"/>
      <c r="M550" s="245"/>
      <c r="N550" s="246"/>
      <c r="O550" s="246"/>
      <c r="P550" s="246"/>
      <c r="Q550" s="246"/>
      <c r="R550" s="246"/>
      <c r="S550" s="246"/>
      <c r="T550" s="247"/>
      <c r="AT550" s="248" t="s">
        <v>175</v>
      </c>
      <c r="AU550" s="248" t="s">
        <v>83</v>
      </c>
      <c r="AV550" s="14" t="s">
        <v>174</v>
      </c>
      <c r="AW550" s="14" t="s">
        <v>37</v>
      </c>
      <c r="AX550" s="14" t="s">
        <v>28</v>
      </c>
      <c r="AY550" s="248" t="s">
        <v>167</v>
      </c>
    </row>
    <row r="551" spans="2:65" s="1" customFormat="1" ht="25.5" customHeight="1">
      <c r="B551" s="42"/>
      <c r="C551" s="204" t="s">
        <v>756</v>
      </c>
      <c r="D551" s="204" t="s">
        <v>169</v>
      </c>
      <c r="E551" s="205" t="s">
        <v>788</v>
      </c>
      <c r="F551" s="206" t="s">
        <v>789</v>
      </c>
      <c r="G551" s="207" t="s">
        <v>189</v>
      </c>
      <c r="H551" s="208">
        <v>290</v>
      </c>
      <c r="I551" s="209"/>
      <c r="J551" s="210">
        <f>ROUND(I551*H551,1)</f>
        <v>0</v>
      </c>
      <c r="K551" s="206" t="s">
        <v>173</v>
      </c>
      <c r="L551" s="62"/>
      <c r="M551" s="211" t="s">
        <v>21</v>
      </c>
      <c r="N551" s="212" t="s">
        <v>46</v>
      </c>
      <c r="O551" s="43"/>
      <c r="P551" s="213">
        <f>O551*H551</f>
        <v>0</v>
      </c>
      <c r="Q551" s="213">
        <v>1.39E-3</v>
      </c>
      <c r="R551" s="213">
        <f>Q551*H551</f>
        <v>0.40310000000000001</v>
      </c>
      <c r="S551" s="213">
        <v>0</v>
      </c>
      <c r="T551" s="214">
        <f>S551*H551</f>
        <v>0</v>
      </c>
      <c r="AR551" s="25" t="s">
        <v>243</v>
      </c>
      <c r="AT551" s="25" t="s">
        <v>169</v>
      </c>
      <c r="AU551" s="25" t="s">
        <v>83</v>
      </c>
      <c r="AY551" s="25" t="s">
        <v>167</v>
      </c>
      <c r="BE551" s="215">
        <f>IF(N551="základní",J551,0)</f>
        <v>0</v>
      </c>
      <c r="BF551" s="215">
        <f>IF(N551="snížená",J551,0)</f>
        <v>0</v>
      </c>
      <c r="BG551" s="215">
        <f>IF(N551="zákl. přenesená",J551,0)</f>
        <v>0</v>
      </c>
      <c r="BH551" s="215">
        <f>IF(N551="sníž. přenesená",J551,0)</f>
        <v>0</v>
      </c>
      <c r="BI551" s="215">
        <f>IF(N551="nulová",J551,0)</f>
        <v>0</v>
      </c>
      <c r="BJ551" s="25" t="s">
        <v>28</v>
      </c>
      <c r="BK551" s="215">
        <f>ROUND(I551*H551,1)</f>
        <v>0</v>
      </c>
      <c r="BL551" s="25" t="s">
        <v>243</v>
      </c>
      <c r="BM551" s="25" t="s">
        <v>790</v>
      </c>
    </row>
    <row r="552" spans="2:65" s="13" customFormat="1">
      <c r="B552" s="227"/>
      <c r="C552" s="228"/>
      <c r="D552" s="218" t="s">
        <v>175</v>
      </c>
      <c r="E552" s="229" t="s">
        <v>21</v>
      </c>
      <c r="F552" s="230" t="s">
        <v>791</v>
      </c>
      <c r="G552" s="228"/>
      <c r="H552" s="231">
        <v>290</v>
      </c>
      <c r="I552" s="232"/>
      <c r="J552" s="228"/>
      <c r="K552" s="228"/>
      <c r="L552" s="233"/>
      <c r="M552" s="234"/>
      <c r="N552" s="235"/>
      <c r="O552" s="235"/>
      <c r="P552" s="235"/>
      <c r="Q552" s="235"/>
      <c r="R552" s="235"/>
      <c r="S552" s="235"/>
      <c r="T552" s="236"/>
      <c r="AT552" s="237" t="s">
        <v>175</v>
      </c>
      <c r="AU552" s="237" t="s">
        <v>83</v>
      </c>
      <c r="AV552" s="13" t="s">
        <v>83</v>
      </c>
      <c r="AW552" s="13" t="s">
        <v>37</v>
      </c>
      <c r="AX552" s="13" t="s">
        <v>28</v>
      </c>
      <c r="AY552" s="237" t="s">
        <v>167</v>
      </c>
    </row>
    <row r="553" spans="2:65" s="1" customFormat="1" ht="16.5" customHeight="1">
      <c r="B553" s="42"/>
      <c r="C553" s="260" t="s">
        <v>761</v>
      </c>
      <c r="D553" s="260" t="s">
        <v>260</v>
      </c>
      <c r="E553" s="261" t="s">
        <v>792</v>
      </c>
      <c r="F553" s="262" t="s">
        <v>793</v>
      </c>
      <c r="G553" s="263" t="s">
        <v>189</v>
      </c>
      <c r="H553" s="264">
        <v>304.5</v>
      </c>
      <c r="I553" s="265"/>
      <c r="J553" s="266">
        <f>ROUND(I553*H553,1)</f>
        <v>0</v>
      </c>
      <c r="K553" s="262" t="s">
        <v>21</v>
      </c>
      <c r="L553" s="267"/>
      <c r="M553" s="268" t="s">
        <v>21</v>
      </c>
      <c r="N553" s="269" t="s">
        <v>46</v>
      </c>
      <c r="O553" s="43"/>
      <c r="P553" s="213">
        <f>O553*H553</f>
        <v>0</v>
      </c>
      <c r="Q553" s="213">
        <v>7.0000000000000001E-3</v>
      </c>
      <c r="R553" s="213">
        <f>Q553*H553</f>
        <v>2.1315</v>
      </c>
      <c r="S553" s="213">
        <v>0</v>
      </c>
      <c r="T553" s="214">
        <f>S553*H553</f>
        <v>0</v>
      </c>
      <c r="AR553" s="25" t="s">
        <v>322</v>
      </c>
      <c r="AT553" s="25" t="s">
        <v>260</v>
      </c>
      <c r="AU553" s="25" t="s">
        <v>83</v>
      </c>
      <c r="AY553" s="25" t="s">
        <v>167</v>
      </c>
      <c r="BE553" s="215">
        <f>IF(N553="základní",J553,0)</f>
        <v>0</v>
      </c>
      <c r="BF553" s="215">
        <f>IF(N553="snížená",J553,0)</f>
        <v>0</v>
      </c>
      <c r="BG553" s="215">
        <f>IF(N553="zákl. přenesená",J553,0)</f>
        <v>0</v>
      </c>
      <c r="BH553" s="215">
        <f>IF(N553="sníž. přenesená",J553,0)</f>
        <v>0</v>
      </c>
      <c r="BI553" s="215">
        <f>IF(N553="nulová",J553,0)</f>
        <v>0</v>
      </c>
      <c r="BJ553" s="25" t="s">
        <v>28</v>
      </c>
      <c r="BK553" s="215">
        <f>ROUND(I553*H553,1)</f>
        <v>0</v>
      </c>
      <c r="BL553" s="25" t="s">
        <v>243</v>
      </c>
      <c r="BM553" s="25" t="s">
        <v>794</v>
      </c>
    </row>
    <row r="554" spans="2:65" s="13" customFormat="1">
      <c r="B554" s="227"/>
      <c r="C554" s="228"/>
      <c r="D554" s="218" t="s">
        <v>175</v>
      </c>
      <c r="E554" s="229" t="s">
        <v>21</v>
      </c>
      <c r="F554" s="230" t="s">
        <v>795</v>
      </c>
      <c r="G554" s="228"/>
      <c r="H554" s="231">
        <v>304.5</v>
      </c>
      <c r="I554" s="232"/>
      <c r="J554" s="228"/>
      <c r="K554" s="228"/>
      <c r="L554" s="233"/>
      <c r="M554" s="234"/>
      <c r="N554" s="235"/>
      <c r="O554" s="235"/>
      <c r="P554" s="235"/>
      <c r="Q554" s="235"/>
      <c r="R554" s="235"/>
      <c r="S554" s="235"/>
      <c r="T554" s="236"/>
      <c r="AT554" s="237" t="s">
        <v>175</v>
      </c>
      <c r="AU554" s="237" t="s">
        <v>83</v>
      </c>
      <c r="AV554" s="13" t="s">
        <v>83</v>
      </c>
      <c r="AW554" s="13" t="s">
        <v>37</v>
      </c>
      <c r="AX554" s="13" t="s">
        <v>28</v>
      </c>
      <c r="AY554" s="237" t="s">
        <v>167</v>
      </c>
    </row>
    <row r="555" spans="2:65" s="1" customFormat="1" ht="16.5" customHeight="1">
      <c r="B555" s="42"/>
      <c r="C555" s="204" t="s">
        <v>768</v>
      </c>
      <c r="D555" s="204" t="s">
        <v>169</v>
      </c>
      <c r="E555" s="205" t="s">
        <v>796</v>
      </c>
      <c r="F555" s="206" t="s">
        <v>797</v>
      </c>
      <c r="G555" s="207" t="s">
        <v>222</v>
      </c>
      <c r="H555" s="208">
        <v>560</v>
      </c>
      <c r="I555" s="209"/>
      <c r="J555" s="210">
        <f>ROUND(I555*H555,1)</f>
        <v>0</v>
      </c>
      <c r="K555" s="206" t="s">
        <v>173</v>
      </c>
      <c r="L555" s="62"/>
      <c r="M555" s="211" t="s">
        <v>21</v>
      </c>
      <c r="N555" s="212" t="s">
        <v>46</v>
      </c>
      <c r="O555" s="43"/>
      <c r="P555" s="213">
        <f>O555*H555</f>
        <v>0</v>
      </c>
      <c r="Q555" s="213">
        <v>2.5999999999999998E-4</v>
      </c>
      <c r="R555" s="213">
        <f>Q555*H555</f>
        <v>0.14559999999999998</v>
      </c>
      <c r="S555" s="213">
        <v>0</v>
      </c>
      <c r="T555" s="214">
        <f>S555*H555</f>
        <v>0</v>
      </c>
      <c r="AR555" s="25" t="s">
        <v>243</v>
      </c>
      <c r="AT555" s="25" t="s">
        <v>169</v>
      </c>
      <c r="AU555" s="25" t="s">
        <v>83</v>
      </c>
      <c r="AY555" s="25" t="s">
        <v>167</v>
      </c>
      <c r="BE555" s="215">
        <f>IF(N555="základní",J555,0)</f>
        <v>0</v>
      </c>
      <c r="BF555" s="215">
        <f>IF(N555="snížená",J555,0)</f>
        <v>0</v>
      </c>
      <c r="BG555" s="215">
        <f>IF(N555="zákl. přenesená",J555,0)</f>
        <v>0</v>
      </c>
      <c r="BH555" s="215">
        <f>IF(N555="sníž. přenesená",J555,0)</f>
        <v>0</v>
      </c>
      <c r="BI555" s="215">
        <f>IF(N555="nulová",J555,0)</f>
        <v>0</v>
      </c>
      <c r="BJ555" s="25" t="s">
        <v>28</v>
      </c>
      <c r="BK555" s="215">
        <f>ROUND(I555*H555,1)</f>
        <v>0</v>
      </c>
      <c r="BL555" s="25" t="s">
        <v>243</v>
      </c>
      <c r="BM555" s="25" t="s">
        <v>798</v>
      </c>
    </row>
    <row r="556" spans="2:65" s="13" customFormat="1">
      <c r="B556" s="227"/>
      <c r="C556" s="228"/>
      <c r="D556" s="218" t="s">
        <v>175</v>
      </c>
      <c r="E556" s="229" t="s">
        <v>21</v>
      </c>
      <c r="F556" s="230" t="s">
        <v>799</v>
      </c>
      <c r="G556" s="228"/>
      <c r="H556" s="231">
        <v>560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AT556" s="237" t="s">
        <v>175</v>
      </c>
      <c r="AU556" s="237" t="s">
        <v>83</v>
      </c>
      <c r="AV556" s="13" t="s">
        <v>83</v>
      </c>
      <c r="AW556" s="13" t="s">
        <v>37</v>
      </c>
      <c r="AX556" s="13" t="s">
        <v>28</v>
      </c>
      <c r="AY556" s="237" t="s">
        <v>167</v>
      </c>
    </row>
    <row r="557" spans="2:65" s="1" customFormat="1" ht="16.5" customHeight="1">
      <c r="B557" s="42"/>
      <c r="C557" s="204" t="s">
        <v>775</v>
      </c>
      <c r="D557" s="204" t="s">
        <v>169</v>
      </c>
      <c r="E557" s="205" t="s">
        <v>800</v>
      </c>
      <c r="F557" s="206" t="s">
        <v>801</v>
      </c>
      <c r="G557" s="207" t="s">
        <v>189</v>
      </c>
      <c r="H557" s="208">
        <v>1591.0630000000001</v>
      </c>
      <c r="I557" s="209"/>
      <c r="J557" s="210">
        <f>ROUND(I557*H557,1)</f>
        <v>0</v>
      </c>
      <c r="K557" s="206" t="s">
        <v>173</v>
      </c>
      <c r="L557" s="62"/>
      <c r="M557" s="211" t="s">
        <v>21</v>
      </c>
      <c r="N557" s="212" t="s">
        <v>46</v>
      </c>
      <c r="O557" s="43"/>
      <c r="P557" s="213">
        <f>O557*H557</f>
        <v>0</v>
      </c>
      <c r="Q557" s="213">
        <v>1E-4</v>
      </c>
      <c r="R557" s="213">
        <f>Q557*H557</f>
        <v>0.15910630000000001</v>
      </c>
      <c r="S557" s="213">
        <v>0</v>
      </c>
      <c r="T557" s="214">
        <f>S557*H557</f>
        <v>0</v>
      </c>
      <c r="AR557" s="25" t="s">
        <v>243</v>
      </c>
      <c r="AT557" s="25" t="s">
        <v>169</v>
      </c>
      <c r="AU557" s="25" t="s">
        <v>83</v>
      </c>
      <c r="AY557" s="25" t="s">
        <v>167</v>
      </c>
      <c r="BE557" s="215">
        <f>IF(N557="základní",J557,0)</f>
        <v>0</v>
      </c>
      <c r="BF557" s="215">
        <f>IF(N557="snížená",J557,0)</f>
        <v>0</v>
      </c>
      <c r="BG557" s="215">
        <f>IF(N557="zákl. přenesená",J557,0)</f>
        <v>0</v>
      </c>
      <c r="BH557" s="215">
        <f>IF(N557="sníž. přenesená",J557,0)</f>
        <v>0</v>
      </c>
      <c r="BI557" s="215">
        <f>IF(N557="nulová",J557,0)</f>
        <v>0</v>
      </c>
      <c r="BJ557" s="25" t="s">
        <v>28</v>
      </c>
      <c r="BK557" s="215">
        <f>ROUND(I557*H557,1)</f>
        <v>0</v>
      </c>
      <c r="BL557" s="25" t="s">
        <v>243</v>
      </c>
      <c r="BM557" s="25" t="s">
        <v>802</v>
      </c>
    </row>
    <row r="558" spans="2:65" s="13" customFormat="1">
      <c r="B558" s="227"/>
      <c r="C558" s="228"/>
      <c r="D558" s="218" t="s">
        <v>175</v>
      </c>
      <c r="E558" s="229" t="s">
        <v>21</v>
      </c>
      <c r="F558" s="230" t="s">
        <v>803</v>
      </c>
      <c r="G558" s="228"/>
      <c r="H558" s="231">
        <v>580.70000000000005</v>
      </c>
      <c r="I558" s="232"/>
      <c r="J558" s="228"/>
      <c r="K558" s="228"/>
      <c r="L558" s="233"/>
      <c r="M558" s="234"/>
      <c r="N558" s="235"/>
      <c r="O558" s="235"/>
      <c r="P558" s="235"/>
      <c r="Q558" s="235"/>
      <c r="R558" s="235"/>
      <c r="S558" s="235"/>
      <c r="T558" s="236"/>
      <c r="AT558" s="237" t="s">
        <v>175</v>
      </c>
      <c r="AU558" s="237" t="s">
        <v>83</v>
      </c>
      <c r="AV558" s="13" t="s">
        <v>83</v>
      </c>
      <c r="AW558" s="13" t="s">
        <v>37</v>
      </c>
      <c r="AX558" s="13" t="s">
        <v>75</v>
      </c>
      <c r="AY558" s="237" t="s">
        <v>167</v>
      </c>
    </row>
    <row r="559" spans="2:65" s="13" customFormat="1">
      <c r="B559" s="227"/>
      <c r="C559" s="228"/>
      <c r="D559" s="218" t="s">
        <v>175</v>
      </c>
      <c r="E559" s="229" t="s">
        <v>21</v>
      </c>
      <c r="F559" s="230" t="s">
        <v>804</v>
      </c>
      <c r="G559" s="228"/>
      <c r="H559" s="231">
        <v>873.48900000000003</v>
      </c>
      <c r="I559" s="232"/>
      <c r="J559" s="228"/>
      <c r="K559" s="228"/>
      <c r="L559" s="233"/>
      <c r="M559" s="234"/>
      <c r="N559" s="235"/>
      <c r="O559" s="235"/>
      <c r="P559" s="235"/>
      <c r="Q559" s="235"/>
      <c r="R559" s="235"/>
      <c r="S559" s="235"/>
      <c r="T559" s="236"/>
      <c r="AT559" s="237" t="s">
        <v>175</v>
      </c>
      <c r="AU559" s="237" t="s">
        <v>83</v>
      </c>
      <c r="AV559" s="13" t="s">
        <v>83</v>
      </c>
      <c r="AW559" s="13" t="s">
        <v>37</v>
      </c>
      <c r="AX559" s="13" t="s">
        <v>75</v>
      </c>
      <c r="AY559" s="237" t="s">
        <v>167</v>
      </c>
    </row>
    <row r="560" spans="2:65" s="15" customFormat="1">
      <c r="B560" s="249"/>
      <c r="C560" s="250"/>
      <c r="D560" s="218" t="s">
        <v>175</v>
      </c>
      <c r="E560" s="251" t="s">
        <v>21</v>
      </c>
      <c r="F560" s="252" t="s">
        <v>255</v>
      </c>
      <c r="G560" s="250"/>
      <c r="H560" s="253">
        <v>1454.1890000000001</v>
      </c>
      <c r="I560" s="254"/>
      <c r="J560" s="250"/>
      <c r="K560" s="250"/>
      <c r="L560" s="255"/>
      <c r="M560" s="256"/>
      <c r="N560" s="257"/>
      <c r="O560" s="257"/>
      <c r="P560" s="257"/>
      <c r="Q560" s="257"/>
      <c r="R560" s="257"/>
      <c r="S560" s="257"/>
      <c r="T560" s="258"/>
      <c r="AT560" s="259" t="s">
        <v>175</v>
      </c>
      <c r="AU560" s="259" t="s">
        <v>83</v>
      </c>
      <c r="AV560" s="15" t="s">
        <v>178</v>
      </c>
      <c r="AW560" s="15" t="s">
        <v>37</v>
      </c>
      <c r="AX560" s="15" t="s">
        <v>75</v>
      </c>
      <c r="AY560" s="259" t="s">
        <v>167</v>
      </c>
    </row>
    <row r="561" spans="2:65" s="13" customFormat="1">
      <c r="B561" s="227"/>
      <c r="C561" s="228"/>
      <c r="D561" s="218" t="s">
        <v>175</v>
      </c>
      <c r="E561" s="229" t="s">
        <v>21</v>
      </c>
      <c r="F561" s="230" t="s">
        <v>805</v>
      </c>
      <c r="G561" s="228"/>
      <c r="H561" s="231">
        <v>136.874</v>
      </c>
      <c r="I561" s="232"/>
      <c r="J561" s="228"/>
      <c r="K561" s="228"/>
      <c r="L561" s="233"/>
      <c r="M561" s="234"/>
      <c r="N561" s="235"/>
      <c r="O561" s="235"/>
      <c r="P561" s="235"/>
      <c r="Q561" s="235"/>
      <c r="R561" s="235"/>
      <c r="S561" s="235"/>
      <c r="T561" s="236"/>
      <c r="AT561" s="237" t="s">
        <v>175</v>
      </c>
      <c r="AU561" s="237" t="s">
        <v>83</v>
      </c>
      <c r="AV561" s="13" t="s">
        <v>83</v>
      </c>
      <c r="AW561" s="13" t="s">
        <v>37</v>
      </c>
      <c r="AX561" s="13" t="s">
        <v>75</v>
      </c>
      <c r="AY561" s="237" t="s">
        <v>167</v>
      </c>
    </row>
    <row r="562" spans="2:65" s="14" customFormat="1">
      <c r="B562" s="238"/>
      <c r="C562" s="239"/>
      <c r="D562" s="218" t="s">
        <v>175</v>
      </c>
      <c r="E562" s="240" t="s">
        <v>21</v>
      </c>
      <c r="F562" s="241" t="s">
        <v>183</v>
      </c>
      <c r="G562" s="239"/>
      <c r="H562" s="242">
        <v>1591.0630000000001</v>
      </c>
      <c r="I562" s="243"/>
      <c r="J562" s="239"/>
      <c r="K562" s="239"/>
      <c r="L562" s="244"/>
      <c r="M562" s="245"/>
      <c r="N562" s="246"/>
      <c r="O562" s="246"/>
      <c r="P562" s="246"/>
      <c r="Q562" s="246"/>
      <c r="R562" s="246"/>
      <c r="S562" s="246"/>
      <c r="T562" s="247"/>
      <c r="AT562" s="248" t="s">
        <v>175</v>
      </c>
      <c r="AU562" s="248" t="s">
        <v>83</v>
      </c>
      <c r="AV562" s="14" t="s">
        <v>174</v>
      </c>
      <c r="AW562" s="14" t="s">
        <v>37</v>
      </c>
      <c r="AX562" s="14" t="s">
        <v>28</v>
      </c>
      <c r="AY562" s="248" t="s">
        <v>167</v>
      </c>
    </row>
    <row r="563" spans="2:65" s="1" customFormat="1" ht="16.5" customHeight="1">
      <c r="B563" s="42"/>
      <c r="C563" s="204" t="s">
        <v>779</v>
      </c>
      <c r="D563" s="204" t="s">
        <v>169</v>
      </c>
      <c r="E563" s="205" t="s">
        <v>806</v>
      </c>
      <c r="F563" s="206" t="s">
        <v>807</v>
      </c>
      <c r="G563" s="207" t="s">
        <v>189</v>
      </c>
      <c r="H563" s="208">
        <v>940.58699999999999</v>
      </c>
      <c r="I563" s="209"/>
      <c r="J563" s="210">
        <f>ROUND(I563*H563,1)</f>
        <v>0</v>
      </c>
      <c r="K563" s="206" t="s">
        <v>173</v>
      </c>
      <c r="L563" s="62"/>
      <c r="M563" s="211" t="s">
        <v>21</v>
      </c>
      <c r="N563" s="212" t="s">
        <v>46</v>
      </c>
      <c r="O563" s="43"/>
      <c r="P563" s="213">
        <f>O563*H563</f>
        <v>0</v>
      </c>
      <c r="Q563" s="213">
        <v>0</v>
      </c>
      <c r="R563" s="213">
        <f>Q563*H563</f>
        <v>0</v>
      </c>
      <c r="S563" s="213">
        <v>0</v>
      </c>
      <c r="T563" s="214">
        <f>S563*H563</f>
        <v>0</v>
      </c>
      <c r="AR563" s="25" t="s">
        <v>243</v>
      </c>
      <c r="AT563" s="25" t="s">
        <v>169</v>
      </c>
      <c r="AU563" s="25" t="s">
        <v>83</v>
      </c>
      <c r="AY563" s="25" t="s">
        <v>167</v>
      </c>
      <c r="BE563" s="215">
        <f>IF(N563="základní",J563,0)</f>
        <v>0</v>
      </c>
      <c r="BF563" s="215">
        <f>IF(N563="snížená",J563,0)</f>
        <v>0</v>
      </c>
      <c r="BG563" s="215">
        <f>IF(N563="zákl. přenesená",J563,0)</f>
        <v>0</v>
      </c>
      <c r="BH563" s="215">
        <f>IF(N563="sníž. přenesená",J563,0)</f>
        <v>0</v>
      </c>
      <c r="BI563" s="215">
        <f>IF(N563="nulová",J563,0)</f>
        <v>0</v>
      </c>
      <c r="BJ563" s="25" t="s">
        <v>28</v>
      </c>
      <c r="BK563" s="215">
        <f>ROUND(I563*H563,1)</f>
        <v>0</v>
      </c>
      <c r="BL563" s="25" t="s">
        <v>243</v>
      </c>
      <c r="BM563" s="25" t="s">
        <v>808</v>
      </c>
    </row>
    <row r="564" spans="2:65" s="13" customFormat="1">
      <c r="B564" s="227"/>
      <c r="C564" s="228"/>
      <c r="D564" s="218" t="s">
        <v>175</v>
      </c>
      <c r="E564" s="229" t="s">
        <v>21</v>
      </c>
      <c r="F564" s="230" t="s">
        <v>809</v>
      </c>
      <c r="G564" s="228"/>
      <c r="H564" s="231">
        <v>873.48900000000003</v>
      </c>
      <c r="I564" s="232"/>
      <c r="J564" s="228"/>
      <c r="K564" s="228"/>
      <c r="L564" s="233"/>
      <c r="M564" s="234"/>
      <c r="N564" s="235"/>
      <c r="O564" s="235"/>
      <c r="P564" s="235"/>
      <c r="Q564" s="235"/>
      <c r="R564" s="235"/>
      <c r="S564" s="235"/>
      <c r="T564" s="236"/>
      <c r="AT564" s="237" t="s">
        <v>175</v>
      </c>
      <c r="AU564" s="237" t="s">
        <v>83</v>
      </c>
      <c r="AV564" s="13" t="s">
        <v>83</v>
      </c>
      <c r="AW564" s="13" t="s">
        <v>37</v>
      </c>
      <c r="AX564" s="13" t="s">
        <v>75</v>
      </c>
      <c r="AY564" s="237" t="s">
        <v>167</v>
      </c>
    </row>
    <row r="565" spans="2:65" s="13" customFormat="1">
      <c r="B565" s="227"/>
      <c r="C565" s="228"/>
      <c r="D565" s="218" t="s">
        <v>175</v>
      </c>
      <c r="E565" s="229" t="s">
        <v>21</v>
      </c>
      <c r="F565" s="230" t="s">
        <v>810</v>
      </c>
      <c r="G565" s="228"/>
      <c r="H565" s="231">
        <v>67.097999999999999</v>
      </c>
      <c r="I565" s="232"/>
      <c r="J565" s="228"/>
      <c r="K565" s="228"/>
      <c r="L565" s="233"/>
      <c r="M565" s="234"/>
      <c r="N565" s="235"/>
      <c r="O565" s="235"/>
      <c r="P565" s="235"/>
      <c r="Q565" s="235"/>
      <c r="R565" s="235"/>
      <c r="S565" s="235"/>
      <c r="T565" s="236"/>
      <c r="AT565" s="237" t="s">
        <v>175</v>
      </c>
      <c r="AU565" s="237" t="s">
        <v>83</v>
      </c>
      <c r="AV565" s="13" t="s">
        <v>83</v>
      </c>
      <c r="AW565" s="13" t="s">
        <v>37</v>
      </c>
      <c r="AX565" s="13" t="s">
        <v>75</v>
      </c>
      <c r="AY565" s="237" t="s">
        <v>167</v>
      </c>
    </row>
    <row r="566" spans="2:65" s="14" customFormat="1">
      <c r="B566" s="238"/>
      <c r="C566" s="239"/>
      <c r="D566" s="218" t="s">
        <v>175</v>
      </c>
      <c r="E566" s="240" t="s">
        <v>21</v>
      </c>
      <c r="F566" s="241" t="s">
        <v>183</v>
      </c>
      <c r="G566" s="239"/>
      <c r="H566" s="242">
        <v>940.58699999999999</v>
      </c>
      <c r="I566" s="243"/>
      <c r="J566" s="239"/>
      <c r="K566" s="239"/>
      <c r="L566" s="244"/>
      <c r="M566" s="245"/>
      <c r="N566" s="246"/>
      <c r="O566" s="246"/>
      <c r="P566" s="246"/>
      <c r="Q566" s="246"/>
      <c r="R566" s="246"/>
      <c r="S566" s="246"/>
      <c r="T566" s="247"/>
      <c r="AT566" s="248" t="s">
        <v>175</v>
      </c>
      <c r="AU566" s="248" t="s">
        <v>83</v>
      </c>
      <c r="AV566" s="14" t="s">
        <v>174</v>
      </c>
      <c r="AW566" s="14" t="s">
        <v>6</v>
      </c>
      <c r="AX566" s="14" t="s">
        <v>28</v>
      </c>
      <c r="AY566" s="248" t="s">
        <v>167</v>
      </c>
    </row>
    <row r="567" spans="2:65" s="1" customFormat="1" ht="16.5" customHeight="1">
      <c r="B567" s="42"/>
      <c r="C567" s="260" t="s">
        <v>783</v>
      </c>
      <c r="D567" s="260" t="s">
        <v>260</v>
      </c>
      <c r="E567" s="261" t="s">
        <v>811</v>
      </c>
      <c r="F567" s="262" t="s">
        <v>812</v>
      </c>
      <c r="G567" s="263" t="s">
        <v>189</v>
      </c>
      <c r="H567" s="264">
        <v>1034.646</v>
      </c>
      <c r="I567" s="265"/>
      <c r="J567" s="266">
        <f>ROUND(I567*H567,1)</f>
        <v>0</v>
      </c>
      <c r="K567" s="262" t="s">
        <v>21</v>
      </c>
      <c r="L567" s="267"/>
      <c r="M567" s="268" t="s">
        <v>21</v>
      </c>
      <c r="N567" s="269" t="s">
        <v>46</v>
      </c>
      <c r="O567" s="43"/>
      <c r="P567" s="213">
        <f>O567*H567</f>
        <v>0</v>
      </c>
      <c r="Q567" s="213">
        <v>1.3999999999999999E-4</v>
      </c>
      <c r="R567" s="213">
        <f>Q567*H567</f>
        <v>0.14485043999999997</v>
      </c>
      <c r="S567" s="213">
        <v>0</v>
      </c>
      <c r="T567" s="214">
        <f>S567*H567</f>
        <v>0</v>
      </c>
      <c r="AR567" s="25" t="s">
        <v>322</v>
      </c>
      <c r="AT567" s="25" t="s">
        <v>260</v>
      </c>
      <c r="AU567" s="25" t="s">
        <v>83</v>
      </c>
      <c r="AY567" s="25" t="s">
        <v>167</v>
      </c>
      <c r="BE567" s="215">
        <f>IF(N567="základní",J567,0)</f>
        <v>0</v>
      </c>
      <c r="BF567" s="215">
        <f>IF(N567="snížená",J567,0)</f>
        <v>0</v>
      </c>
      <c r="BG567" s="215">
        <f>IF(N567="zákl. přenesená",J567,0)</f>
        <v>0</v>
      </c>
      <c r="BH567" s="215">
        <f>IF(N567="sníž. přenesená",J567,0)</f>
        <v>0</v>
      </c>
      <c r="BI567" s="215">
        <f>IF(N567="nulová",J567,0)</f>
        <v>0</v>
      </c>
      <c r="BJ567" s="25" t="s">
        <v>28</v>
      </c>
      <c r="BK567" s="215">
        <f>ROUND(I567*H567,1)</f>
        <v>0</v>
      </c>
      <c r="BL567" s="25" t="s">
        <v>243</v>
      </c>
      <c r="BM567" s="25" t="s">
        <v>813</v>
      </c>
    </row>
    <row r="568" spans="2:65" s="1" customFormat="1" ht="25.5" customHeight="1">
      <c r="B568" s="42"/>
      <c r="C568" s="204" t="s">
        <v>802</v>
      </c>
      <c r="D568" s="204" t="s">
        <v>169</v>
      </c>
      <c r="E568" s="205" t="s">
        <v>814</v>
      </c>
      <c r="F568" s="206" t="s">
        <v>815</v>
      </c>
      <c r="G568" s="207" t="s">
        <v>189</v>
      </c>
      <c r="H568" s="208">
        <v>844.827</v>
      </c>
      <c r="I568" s="209"/>
      <c r="J568" s="210">
        <f>ROUND(I568*H568,1)</f>
        <v>0</v>
      </c>
      <c r="K568" s="206" t="s">
        <v>173</v>
      </c>
      <c r="L568" s="62"/>
      <c r="M568" s="211" t="s">
        <v>21</v>
      </c>
      <c r="N568" s="212" t="s">
        <v>46</v>
      </c>
      <c r="O568" s="43"/>
      <c r="P568" s="213">
        <f>O568*H568</f>
        <v>0</v>
      </c>
      <c r="Q568" s="213">
        <v>2.649E-2</v>
      </c>
      <c r="R568" s="213">
        <f>Q568*H568</f>
        <v>22.379467229999999</v>
      </c>
      <c r="S568" s="213">
        <v>0</v>
      </c>
      <c r="T568" s="214">
        <f>S568*H568</f>
        <v>0</v>
      </c>
      <c r="AR568" s="25" t="s">
        <v>243</v>
      </c>
      <c r="AT568" s="25" t="s">
        <v>169</v>
      </c>
      <c r="AU568" s="25" t="s">
        <v>83</v>
      </c>
      <c r="AY568" s="25" t="s">
        <v>167</v>
      </c>
      <c r="BE568" s="215">
        <f>IF(N568="základní",J568,0)</f>
        <v>0</v>
      </c>
      <c r="BF568" s="215">
        <f>IF(N568="snížená",J568,0)</f>
        <v>0</v>
      </c>
      <c r="BG568" s="215">
        <f>IF(N568="zákl. přenesená",J568,0)</f>
        <v>0</v>
      </c>
      <c r="BH568" s="215">
        <f>IF(N568="sníž. přenesená",J568,0)</f>
        <v>0</v>
      </c>
      <c r="BI568" s="215">
        <f>IF(N568="nulová",J568,0)</f>
        <v>0</v>
      </c>
      <c r="BJ568" s="25" t="s">
        <v>28</v>
      </c>
      <c r="BK568" s="215">
        <f>ROUND(I568*H568,1)</f>
        <v>0</v>
      </c>
      <c r="BL568" s="25" t="s">
        <v>243</v>
      </c>
      <c r="BM568" s="25" t="s">
        <v>816</v>
      </c>
    </row>
    <row r="569" spans="2:65" s="12" customFormat="1">
      <c r="B569" s="216"/>
      <c r="C569" s="217"/>
      <c r="D569" s="218" t="s">
        <v>175</v>
      </c>
      <c r="E569" s="219" t="s">
        <v>21</v>
      </c>
      <c r="F569" s="220" t="s">
        <v>817</v>
      </c>
      <c r="G569" s="217"/>
      <c r="H569" s="219" t="s">
        <v>21</v>
      </c>
      <c r="I569" s="221"/>
      <c r="J569" s="217"/>
      <c r="K569" s="217"/>
      <c r="L569" s="222"/>
      <c r="M569" s="223"/>
      <c r="N569" s="224"/>
      <c r="O569" s="224"/>
      <c r="P569" s="224"/>
      <c r="Q569" s="224"/>
      <c r="R569" s="224"/>
      <c r="S569" s="224"/>
      <c r="T569" s="225"/>
      <c r="AT569" s="226" t="s">
        <v>175</v>
      </c>
      <c r="AU569" s="226" t="s">
        <v>83</v>
      </c>
      <c r="AV569" s="12" t="s">
        <v>28</v>
      </c>
      <c r="AW569" s="12" t="s">
        <v>37</v>
      </c>
      <c r="AX569" s="12" t="s">
        <v>75</v>
      </c>
      <c r="AY569" s="226" t="s">
        <v>167</v>
      </c>
    </row>
    <row r="570" spans="2:65" s="13" customFormat="1">
      <c r="B570" s="227"/>
      <c r="C570" s="228"/>
      <c r="D570" s="218" t="s">
        <v>175</v>
      </c>
      <c r="E570" s="229" t="s">
        <v>21</v>
      </c>
      <c r="F570" s="230" t="s">
        <v>603</v>
      </c>
      <c r="G570" s="228"/>
      <c r="H570" s="231">
        <v>103.968</v>
      </c>
      <c r="I570" s="232"/>
      <c r="J570" s="228"/>
      <c r="K570" s="228"/>
      <c r="L570" s="233"/>
      <c r="M570" s="234"/>
      <c r="N570" s="235"/>
      <c r="O570" s="235"/>
      <c r="P570" s="235"/>
      <c r="Q570" s="235"/>
      <c r="R570" s="235"/>
      <c r="S570" s="235"/>
      <c r="T570" s="236"/>
      <c r="AT570" s="237" t="s">
        <v>175</v>
      </c>
      <c r="AU570" s="237" t="s">
        <v>83</v>
      </c>
      <c r="AV570" s="13" t="s">
        <v>83</v>
      </c>
      <c r="AW570" s="13" t="s">
        <v>37</v>
      </c>
      <c r="AX570" s="13" t="s">
        <v>75</v>
      </c>
      <c r="AY570" s="237" t="s">
        <v>167</v>
      </c>
    </row>
    <row r="571" spans="2:65" s="13" customFormat="1">
      <c r="B571" s="227"/>
      <c r="C571" s="228"/>
      <c r="D571" s="218" t="s">
        <v>175</v>
      </c>
      <c r="E571" s="229" t="s">
        <v>21</v>
      </c>
      <c r="F571" s="230" t="s">
        <v>818</v>
      </c>
      <c r="G571" s="228"/>
      <c r="H571" s="231">
        <v>171.92599999999999</v>
      </c>
      <c r="I571" s="232"/>
      <c r="J571" s="228"/>
      <c r="K571" s="228"/>
      <c r="L571" s="233"/>
      <c r="M571" s="234"/>
      <c r="N571" s="235"/>
      <c r="O571" s="235"/>
      <c r="P571" s="235"/>
      <c r="Q571" s="235"/>
      <c r="R571" s="235"/>
      <c r="S571" s="235"/>
      <c r="T571" s="236"/>
      <c r="AT571" s="237" t="s">
        <v>175</v>
      </c>
      <c r="AU571" s="237" t="s">
        <v>83</v>
      </c>
      <c r="AV571" s="13" t="s">
        <v>83</v>
      </c>
      <c r="AW571" s="13" t="s">
        <v>37</v>
      </c>
      <c r="AX571" s="13" t="s">
        <v>75</v>
      </c>
      <c r="AY571" s="237" t="s">
        <v>167</v>
      </c>
    </row>
    <row r="572" spans="2:65" s="13" customFormat="1">
      <c r="B572" s="227"/>
      <c r="C572" s="228"/>
      <c r="D572" s="218" t="s">
        <v>175</v>
      </c>
      <c r="E572" s="229" t="s">
        <v>21</v>
      </c>
      <c r="F572" s="230" t="s">
        <v>604</v>
      </c>
      <c r="G572" s="228"/>
      <c r="H572" s="231">
        <v>51</v>
      </c>
      <c r="I572" s="232"/>
      <c r="J572" s="228"/>
      <c r="K572" s="228"/>
      <c r="L572" s="233"/>
      <c r="M572" s="234"/>
      <c r="N572" s="235"/>
      <c r="O572" s="235"/>
      <c r="P572" s="235"/>
      <c r="Q572" s="235"/>
      <c r="R572" s="235"/>
      <c r="S572" s="235"/>
      <c r="T572" s="236"/>
      <c r="AT572" s="237" t="s">
        <v>175</v>
      </c>
      <c r="AU572" s="237" t="s">
        <v>83</v>
      </c>
      <c r="AV572" s="13" t="s">
        <v>83</v>
      </c>
      <c r="AW572" s="13" t="s">
        <v>37</v>
      </c>
      <c r="AX572" s="13" t="s">
        <v>75</v>
      </c>
      <c r="AY572" s="237" t="s">
        <v>167</v>
      </c>
    </row>
    <row r="573" spans="2:65" s="13" customFormat="1">
      <c r="B573" s="227"/>
      <c r="C573" s="228"/>
      <c r="D573" s="218" t="s">
        <v>175</v>
      </c>
      <c r="E573" s="229" t="s">
        <v>21</v>
      </c>
      <c r="F573" s="230" t="s">
        <v>819</v>
      </c>
      <c r="G573" s="228"/>
      <c r="H573" s="231">
        <v>144.358</v>
      </c>
      <c r="I573" s="232"/>
      <c r="J573" s="228"/>
      <c r="K573" s="228"/>
      <c r="L573" s="233"/>
      <c r="M573" s="234"/>
      <c r="N573" s="235"/>
      <c r="O573" s="235"/>
      <c r="P573" s="235"/>
      <c r="Q573" s="235"/>
      <c r="R573" s="235"/>
      <c r="S573" s="235"/>
      <c r="T573" s="236"/>
      <c r="AT573" s="237" t="s">
        <v>175</v>
      </c>
      <c r="AU573" s="237" t="s">
        <v>83</v>
      </c>
      <c r="AV573" s="13" t="s">
        <v>83</v>
      </c>
      <c r="AW573" s="13" t="s">
        <v>37</v>
      </c>
      <c r="AX573" s="13" t="s">
        <v>75</v>
      </c>
      <c r="AY573" s="237" t="s">
        <v>167</v>
      </c>
    </row>
    <row r="574" spans="2:65" s="13" customFormat="1">
      <c r="B574" s="227"/>
      <c r="C574" s="228"/>
      <c r="D574" s="218" t="s">
        <v>175</v>
      </c>
      <c r="E574" s="229" t="s">
        <v>21</v>
      </c>
      <c r="F574" s="230" t="s">
        <v>605</v>
      </c>
      <c r="G574" s="228"/>
      <c r="H574" s="231">
        <v>99.6</v>
      </c>
      <c r="I574" s="232"/>
      <c r="J574" s="228"/>
      <c r="K574" s="228"/>
      <c r="L574" s="233"/>
      <c r="M574" s="234"/>
      <c r="N574" s="235"/>
      <c r="O574" s="235"/>
      <c r="P574" s="235"/>
      <c r="Q574" s="235"/>
      <c r="R574" s="235"/>
      <c r="S574" s="235"/>
      <c r="T574" s="236"/>
      <c r="AT574" s="237" t="s">
        <v>175</v>
      </c>
      <c r="AU574" s="237" t="s">
        <v>83</v>
      </c>
      <c r="AV574" s="13" t="s">
        <v>83</v>
      </c>
      <c r="AW574" s="13" t="s">
        <v>37</v>
      </c>
      <c r="AX574" s="13" t="s">
        <v>75</v>
      </c>
      <c r="AY574" s="237" t="s">
        <v>167</v>
      </c>
    </row>
    <row r="575" spans="2:65" s="13" customFormat="1">
      <c r="B575" s="227"/>
      <c r="C575" s="228"/>
      <c r="D575" s="218" t="s">
        <v>175</v>
      </c>
      <c r="E575" s="229" t="s">
        <v>21</v>
      </c>
      <c r="F575" s="230" t="s">
        <v>820</v>
      </c>
      <c r="G575" s="228"/>
      <c r="H575" s="231">
        <v>36.075000000000003</v>
      </c>
      <c r="I575" s="232"/>
      <c r="J575" s="228"/>
      <c r="K575" s="228"/>
      <c r="L575" s="233"/>
      <c r="M575" s="234"/>
      <c r="N575" s="235"/>
      <c r="O575" s="235"/>
      <c r="P575" s="235"/>
      <c r="Q575" s="235"/>
      <c r="R575" s="235"/>
      <c r="S575" s="235"/>
      <c r="T575" s="236"/>
      <c r="AT575" s="237" t="s">
        <v>175</v>
      </c>
      <c r="AU575" s="237" t="s">
        <v>83</v>
      </c>
      <c r="AV575" s="13" t="s">
        <v>83</v>
      </c>
      <c r="AW575" s="13" t="s">
        <v>37</v>
      </c>
      <c r="AX575" s="13" t="s">
        <v>75</v>
      </c>
      <c r="AY575" s="237" t="s">
        <v>167</v>
      </c>
    </row>
    <row r="576" spans="2:65" s="15" customFormat="1">
      <c r="B576" s="249"/>
      <c r="C576" s="250"/>
      <c r="D576" s="218" t="s">
        <v>175</v>
      </c>
      <c r="E576" s="251" t="s">
        <v>21</v>
      </c>
      <c r="F576" s="252" t="s">
        <v>255</v>
      </c>
      <c r="G576" s="250"/>
      <c r="H576" s="253">
        <v>606.92700000000002</v>
      </c>
      <c r="I576" s="254"/>
      <c r="J576" s="250"/>
      <c r="K576" s="250"/>
      <c r="L576" s="255"/>
      <c r="M576" s="256"/>
      <c r="N576" s="257"/>
      <c r="O576" s="257"/>
      <c r="P576" s="257"/>
      <c r="Q576" s="257"/>
      <c r="R576" s="257"/>
      <c r="S576" s="257"/>
      <c r="T576" s="258"/>
      <c r="AT576" s="259" t="s">
        <v>175</v>
      </c>
      <c r="AU576" s="259" t="s">
        <v>83</v>
      </c>
      <c r="AV576" s="15" t="s">
        <v>178</v>
      </c>
      <c r="AW576" s="15" t="s">
        <v>37</v>
      </c>
      <c r="AX576" s="15" t="s">
        <v>75</v>
      </c>
      <c r="AY576" s="259" t="s">
        <v>167</v>
      </c>
    </row>
    <row r="577" spans="2:65" s="12" customFormat="1">
      <c r="B577" s="216"/>
      <c r="C577" s="217"/>
      <c r="D577" s="218" t="s">
        <v>175</v>
      </c>
      <c r="E577" s="219" t="s">
        <v>21</v>
      </c>
      <c r="F577" s="220" t="s">
        <v>821</v>
      </c>
      <c r="G577" s="217"/>
      <c r="H577" s="219" t="s">
        <v>21</v>
      </c>
      <c r="I577" s="221"/>
      <c r="J577" s="217"/>
      <c r="K577" s="217"/>
      <c r="L577" s="222"/>
      <c r="M577" s="223"/>
      <c r="N577" s="224"/>
      <c r="O577" s="224"/>
      <c r="P577" s="224"/>
      <c r="Q577" s="224"/>
      <c r="R577" s="224"/>
      <c r="S577" s="224"/>
      <c r="T577" s="225"/>
      <c r="AT577" s="226" t="s">
        <v>175</v>
      </c>
      <c r="AU577" s="226" t="s">
        <v>83</v>
      </c>
      <c r="AV577" s="12" t="s">
        <v>28</v>
      </c>
      <c r="AW577" s="12" t="s">
        <v>37</v>
      </c>
      <c r="AX577" s="12" t="s">
        <v>75</v>
      </c>
      <c r="AY577" s="226" t="s">
        <v>167</v>
      </c>
    </row>
    <row r="578" spans="2:65" s="13" customFormat="1">
      <c r="B578" s="227"/>
      <c r="C578" s="228"/>
      <c r="D578" s="218" t="s">
        <v>175</v>
      </c>
      <c r="E578" s="229" t="s">
        <v>21</v>
      </c>
      <c r="F578" s="230" t="s">
        <v>606</v>
      </c>
      <c r="G578" s="228"/>
      <c r="H578" s="231">
        <v>32.652999999999999</v>
      </c>
      <c r="I578" s="232"/>
      <c r="J578" s="228"/>
      <c r="K578" s="228"/>
      <c r="L578" s="233"/>
      <c r="M578" s="234"/>
      <c r="N578" s="235"/>
      <c r="O578" s="235"/>
      <c r="P578" s="235"/>
      <c r="Q578" s="235"/>
      <c r="R578" s="235"/>
      <c r="S578" s="235"/>
      <c r="T578" s="236"/>
      <c r="AT578" s="237" t="s">
        <v>175</v>
      </c>
      <c r="AU578" s="237" t="s">
        <v>83</v>
      </c>
      <c r="AV578" s="13" t="s">
        <v>83</v>
      </c>
      <c r="AW578" s="13" t="s">
        <v>37</v>
      </c>
      <c r="AX578" s="13" t="s">
        <v>75</v>
      </c>
      <c r="AY578" s="237" t="s">
        <v>167</v>
      </c>
    </row>
    <row r="579" spans="2:65" s="13" customFormat="1">
      <c r="B579" s="227"/>
      <c r="C579" s="228"/>
      <c r="D579" s="218" t="s">
        <v>175</v>
      </c>
      <c r="E579" s="229" t="s">
        <v>21</v>
      </c>
      <c r="F579" s="230" t="s">
        <v>822</v>
      </c>
      <c r="G579" s="228"/>
      <c r="H579" s="231">
        <v>205.24700000000001</v>
      </c>
      <c r="I579" s="232"/>
      <c r="J579" s="228"/>
      <c r="K579" s="228"/>
      <c r="L579" s="233"/>
      <c r="M579" s="234"/>
      <c r="N579" s="235"/>
      <c r="O579" s="235"/>
      <c r="P579" s="235"/>
      <c r="Q579" s="235"/>
      <c r="R579" s="235"/>
      <c r="S579" s="235"/>
      <c r="T579" s="236"/>
      <c r="AT579" s="237" t="s">
        <v>175</v>
      </c>
      <c r="AU579" s="237" t="s">
        <v>83</v>
      </c>
      <c r="AV579" s="13" t="s">
        <v>83</v>
      </c>
      <c r="AW579" s="13" t="s">
        <v>37</v>
      </c>
      <c r="AX579" s="13" t="s">
        <v>75</v>
      </c>
      <c r="AY579" s="237" t="s">
        <v>167</v>
      </c>
    </row>
    <row r="580" spans="2:65" s="15" customFormat="1">
      <c r="B580" s="249"/>
      <c r="C580" s="250"/>
      <c r="D580" s="218" t="s">
        <v>175</v>
      </c>
      <c r="E580" s="251" t="s">
        <v>21</v>
      </c>
      <c r="F580" s="252" t="s">
        <v>255</v>
      </c>
      <c r="G580" s="250"/>
      <c r="H580" s="253">
        <v>237.9</v>
      </c>
      <c r="I580" s="254"/>
      <c r="J580" s="250"/>
      <c r="K580" s="250"/>
      <c r="L580" s="255"/>
      <c r="M580" s="256"/>
      <c r="N580" s="257"/>
      <c r="O580" s="257"/>
      <c r="P580" s="257"/>
      <c r="Q580" s="257"/>
      <c r="R580" s="257"/>
      <c r="S580" s="257"/>
      <c r="T580" s="258"/>
      <c r="AT580" s="259" t="s">
        <v>175</v>
      </c>
      <c r="AU580" s="259" t="s">
        <v>83</v>
      </c>
      <c r="AV580" s="15" t="s">
        <v>178</v>
      </c>
      <c r="AW580" s="15" t="s">
        <v>37</v>
      </c>
      <c r="AX580" s="15" t="s">
        <v>75</v>
      </c>
      <c r="AY580" s="259" t="s">
        <v>167</v>
      </c>
    </row>
    <row r="581" spans="2:65" s="14" customFormat="1">
      <c r="B581" s="238"/>
      <c r="C581" s="239"/>
      <c r="D581" s="218" t="s">
        <v>175</v>
      </c>
      <c r="E581" s="240" t="s">
        <v>21</v>
      </c>
      <c r="F581" s="241" t="s">
        <v>183</v>
      </c>
      <c r="G581" s="239"/>
      <c r="H581" s="242">
        <v>844.827</v>
      </c>
      <c r="I581" s="243"/>
      <c r="J581" s="239"/>
      <c r="K581" s="239"/>
      <c r="L581" s="244"/>
      <c r="M581" s="245"/>
      <c r="N581" s="246"/>
      <c r="O581" s="246"/>
      <c r="P581" s="246"/>
      <c r="Q581" s="246"/>
      <c r="R581" s="246"/>
      <c r="S581" s="246"/>
      <c r="T581" s="247"/>
      <c r="AT581" s="248" t="s">
        <v>175</v>
      </c>
      <c r="AU581" s="248" t="s">
        <v>83</v>
      </c>
      <c r="AV581" s="14" t="s">
        <v>174</v>
      </c>
      <c r="AW581" s="14" t="s">
        <v>37</v>
      </c>
      <c r="AX581" s="14" t="s">
        <v>28</v>
      </c>
      <c r="AY581" s="248" t="s">
        <v>167</v>
      </c>
    </row>
    <row r="582" spans="2:65" s="1" customFormat="1" ht="25.5" customHeight="1">
      <c r="B582" s="42"/>
      <c r="C582" s="204" t="s">
        <v>808</v>
      </c>
      <c r="D582" s="204" t="s">
        <v>169</v>
      </c>
      <c r="E582" s="205" t="s">
        <v>823</v>
      </c>
      <c r="F582" s="206" t="s">
        <v>824</v>
      </c>
      <c r="G582" s="207" t="s">
        <v>189</v>
      </c>
      <c r="H582" s="208">
        <v>28.661999999999999</v>
      </c>
      <c r="I582" s="209"/>
      <c r="J582" s="210">
        <f>ROUND(I582*H582,1)</f>
        <v>0</v>
      </c>
      <c r="K582" s="206" t="s">
        <v>173</v>
      </c>
      <c r="L582" s="62"/>
      <c r="M582" s="211" t="s">
        <v>21</v>
      </c>
      <c r="N582" s="212" t="s">
        <v>46</v>
      </c>
      <c r="O582" s="43"/>
      <c r="P582" s="213">
        <f>O582*H582</f>
        <v>0</v>
      </c>
      <c r="Q582" s="213">
        <v>2.3E-2</v>
      </c>
      <c r="R582" s="213">
        <f>Q582*H582</f>
        <v>0.65922599999999998</v>
      </c>
      <c r="S582" s="213">
        <v>0</v>
      </c>
      <c r="T582" s="214">
        <f>S582*H582</f>
        <v>0</v>
      </c>
      <c r="AR582" s="25" t="s">
        <v>243</v>
      </c>
      <c r="AT582" s="25" t="s">
        <v>169</v>
      </c>
      <c r="AU582" s="25" t="s">
        <v>83</v>
      </c>
      <c r="AY582" s="25" t="s">
        <v>167</v>
      </c>
      <c r="BE582" s="215">
        <f>IF(N582="základní",J582,0)</f>
        <v>0</v>
      </c>
      <c r="BF582" s="215">
        <f>IF(N582="snížená",J582,0)</f>
        <v>0</v>
      </c>
      <c r="BG582" s="215">
        <f>IF(N582="zákl. přenesená",J582,0)</f>
        <v>0</v>
      </c>
      <c r="BH582" s="215">
        <f>IF(N582="sníž. přenesená",J582,0)</f>
        <v>0</v>
      </c>
      <c r="BI582" s="215">
        <f>IF(N582="nulová",J582,0)</f>
        <v>0</v>
      </c>
      <c r="BJ582" s="25" t="s">
        <v>28</v>
      </c>
      <c r="BK582" s="215">
        <f>ROUND(I582*H582,1)</f>
        <v>0</v>
      </c>
      <c r="BL582" s="25" t="s">
        <v>243</v>
      </c>
      <c r="BM582" s="25" t="s">
        <v>825</v>
      </c>
    </row>
    <row r="583" spans="2:65" s="12" customFormat="1">
      <c r="B583" s="216"/>
      <c r="C583" s="217"/>
      <c r="D583" s="218" t="s">
        <v>175</v>
      </c>
      <c r="E583" s="219" t="s">
        <v>21</v>
      </c>
      <c r="F583" s="220" t="s">
        <v>826</v>
      </c>
      <c r="G583" s="217"/>
      <c r="H583" s="219" t="s">
        <v>21</v>
      </c>
      <c r="I583" s="221"/>
      <c r="J583" s="217"/>
      <c r="K583" s="217"/>
      <c r="L583" s="222"/>
      <c r="M583" s="223"/>
      <c r="N583" s="224"/>
      <c r="O583" s="224"/>
      <c r="P583" s="224"/>
      <c r="Q583" s="224"/>
      <c r="R583" s="224"/>
      <c r="S583" s="224"/>
      <c r="T583" s="225"/>
      <c r="AT583" s="226" t="s">
        <v>175</v>
      </c>
      <c r="AU583" s="226" t="s">
        <v>83</v>
      </c>
      <c r="AV583" s="12" t="s">
        <v>28</v>
      </c>
      <c r="AW583" s="12" t="s">
        <v>37</v>
      </c>
      <c r="AX583" s="12" t="s">
        <v>75</v>
      </c>
      <c r="AY583" s="226" t="s">
        <v>167</v>
      </c>
    </row>
    <row r="584" spans="2:65" s="13" customFormat="1">
      <c r="B584" s="227"/>
      <c r="C584" s="228"/>
      <c r="D584" s="218" t="s">
        <v>175</v>
      </c>
      <c r="E584" s="229" t="s">
        <v>21</v>
      </c>
      <c r="F584" s="230" t="s">
        <v>827</v>
      </c>
      <c r="G584" s="228"/>
      <c r="H584" s="231">
        <v>28.661999999999999</v>
      </c>
      <c r="I584" s="232"/>
      <c r="J584" s="228"/>
      <c r="K584" s="228"/>
      <c r="L584" s="233"/>
      <c r="M584" s="234"/>
      <c r="N584" s="235"/>
      <c r="O584" s="235"/>
      <c r="P584" s="235"/>
      <c r="Q584" s="235"/>
      <c r="R584" s="235"/>
      <c r="S584" s="235"/>
      <c r="T584" s="236"/>
      <c r="AT584" s="237" t="s">
        <v>175</v>
      </c>
      <c r="AU584" s="237" t="s">
        <v>83</v>
      </c>
      <c r="AV584" s="13" t="s">
        <v>83</v>
      </c>
      <c r="AW584" s="13" t="s">
        <v>37</v>
      </c>
      <c r="AX584" s="13" t="s">
        <v>75</v>
      </c>
      <c r="AY584" s="237" t="s">
        <v>167</v>
      </c>
    </row>
    <row r="585" spans="2:65" s="14" customFormat="1">
      <c r="B585" s="238"/>
      <c r="C585" s="239"/>
      <c r="D585" s="218" t="s">
        <v>175</v>
      </c>
      <c r="E585" s="240" t="s">
        <v>21</v>
      </c>
      <c r="F585" s="241" t="s">
        <v>183</v>
      </c>
      <c r="G585" s="239"/>
      <c r="H585" s="242">
        <v>28.661999999999999</v>
      </c>
      <c r="I585" s="243"/>
      <c r="J585" s="239"/>
      <c r="K585" s="239"/>
      <c r="L585" s="244"/>
      <c r="M585" s="245"/>
      <c r="N585" s="246"/>
      <c r="O585" s="246"/>
      <c r="P585" s="246"/>
      <c r="Q585" s="246"/>
      <c r="R585" s="246"/>
      <c r="S585" s="246"/>
      <c r="T585" s="247"/>
      <c r="AT585" s="248" t="s">
        <v>175</v>
      </c>
      <c r="AU585" s="248" t="s">
        <v>83</v>
      </c>
      <c r="AV585" s="14" t="s">
        <v>174</v>
      </c>
      <c r="AW585" s="14" t="s">
        <v>37</v>
      </c>
      <c r="AX585" s="14" t="s">
        <v>28</v>
      </c>
      <c r="AY585" s="248" t="s">
        <v>167</v>
      </c>
    </row>
    <row r="586" spans="2:65" s="1" customFormat="1" ht="16.5" customHeight="1">
      <c r="B586" s="42"/>
      <c r="C586" s="204" t="s">
        <v>813</v>
      </c>
      <c r="D586" s="204" t="s">
        <v>169</v>
      </c>
      <c r="E586" s="205" t="s">
        <v>828</v>
      </c>
      <c r="F586" s="206" t="s">
        <v>829</v>
      </c>
      <c r="G586" s="207" t="s">
        <v>189</v>
      </c>
      <c r="H586" s="208">
        <v>5397.1559999999999</v>
      </c>
      <c r="I586" s="209"/>
      <c r="J586" s="210">
        <f>ROUND(I586*H586,1)</f>
        <v>0</v>
      </c>
      <c r="K586" s="206" t="s">
        <v>173</v>
      </c>
      <c r="L586" s="62"/>
      <c r="M586" s="211" t="s">
        <v>21</v>
      </c>
      <c r="N586" s="212" t="s">
        <v>46</v>
      </c>
      <c r="O586" s="43"/>
      <c r="P586" s="213">
        <f>O586*H586</f>
        <v>0</v>
      </c>
      <c r="Q586" s="213">
        <v>3.6000000000000002E-4</v>
      </c>
      <c r="R586" s="213">
        <f>Q586*H586</f>
        <v>1.9429761600000002</v>
      </c>
      <c r="S586" s="213">
        <v>0</v>
      </c>
      <c r="T586" s="214">
        <f>S586*H586</f>
        <v>0</v>
      </c>
      <c r="AR586" s="25" t="s">
        <v>243</v>
      </c>
      <c r="AT586" s="25" t="s">
        <v>169</v>
      </c>
      <c r="AU586" s="25" t="s">
        <v>83</v>
      </c>
      <c r="AY586" s="25" t="s">
        <v>167</v>
      </c>
      <c r="BE586" s="215">
        <f>IF(N586="základní",J586,0)</f>
        <v>0</v>
      </c>
      <c r="BF586" s="215">
        <f>IF(N586="snížená",J586,0)</f>
        <v>0</v>
      </c>
      <c r="BG586" s="215">
        <f>IF(N586="zákl. přenesená",J586,0)</f>
        <v>0</v>
      </c>
      <c r="BH586" s="215">
        <f>IF(N586="sníž. přenesená",J586,0)</f>
        <v>0</v>
      </c>
      <c r="BI586" s="215">
        <f>IF(N586="nulová",J586,0)</f>
        <v>0</v>
      </c>
      <c r="BJ586" s="25" t="s">
        <v>28</v>
      </c>
      <c r="BK586" s="215">
        <f>ROUND(I586*H586,1)</f>
        <v>0</v>
      </c>
      <c r="BL586" s="25" t="s">
        <v>243</v>
      </c>
      <c r="BM586" s="25" t="s">
        <v>830</v>
      </c>
    </row>
    <row r="587" spans="2:65" s="13" customFormat="1">
      <c r="B587" s="227"/>
      <c r="C587" s="228"/>
      <c r="D587" s="218" t="s">
        <v>175</v>
      </c>
      <c r="E587" s="229" t="s">
        <v>21</v>
      </c>
      <c r="F587" s="230" t="s">
        <v>831</v>
      </c>
      <c r="G587" s="228"/>
      <c r="H587" s="231">
        <v>2542.3560000000002</v>
      </c>
      <c r="I587" s="232"/>
      <c r="J587" s="228"/>
      <c r="K587" s="228"/>
      <c r="L587" s="233"/>
      <c r="M587" s="234"/>
      <c r="N587" s="235"/>
      <c r="O587" s="235"/>
      <c r="P587" s="235"/>
      <c r="Q587" s="235"/>
      <c r="R587" s="235"/>
      <c r="S587" s="235"/>
      <c r="T587" s="236"/>
      <c r="AT587" s="237" t="s">
        <v>175</v>
      </c>
      <c r="AU587" s="237" t="s">
        <v>83</v>
      </c>
      <c r="AV587" s="13" t="s">
        <v>83</v>
      </c>
      <c r="AW587" s="13" t="s">
        <v>37</v>
      </c>
      <c r="AX587" s="13" t="s">
        <v>75</v>
      </c>
      <c r="AY587" s="237" t="s">
        <v>167</v>
      </c>
    </row>
    <row r="588" spans="2:65" s="13" customFormat="1">
      <c r="B588" s="227"/>
      <c r="C588" s="228"/>
      <c r="D588" s="218" t="s">
        <v>175</v>
      </c>
      <c r="E588" s="229" t="s">
        <v>21</v>
      </c>
      <c r="F588" s="230" t="s">
        <v>832</v>
      </c>
      <c r="G588" s="228"/>
      <c r="H588" s="231">
        <v>2854.8</v>
      </c>
      <c r="I588" s="232"/>
      <c r="J588" s="228"/>
      <c r="K588" s="228"/>
      <c r="L588" s="233"/>
      <c r="M588" s="234"/>
      <c r="N588" s="235"/>
      <c r="O588" s="235"/>
      <c r="P588" s="235"/>
      <c r="Q588" s="235"/>
      <c r="R588" s="235"/>
      <c r="S588" s="235"/>
      <c r="T588" s="236"/>
      <c r="AT588" s="237" t="s">
        <v>175</v>
      </c>
      <c r="AU588" s="237" t="s">
        <v>83</v>
      </c>
      <c r="AV588" s="13" t="s">
        <v>83</v>
      </c>
      <c r="AW588" s="13" t="s">
        <v>37</v>
      </c>
      <c r="AX588" s="13" t="s">
        <v>75</v>
      </c>
      <c r="AY588" s="237" t="s">
        <v>167</v>
      </c>
    </row>
    <row r="589" spans="2:65" s="14" customFormat="1">
      <c r="B589" s="238"/>
      <c r="C589" s="239"/>
      <c r="D589" s="218" t="s">
        <v>175</v>
      </c>
      <c r="E589" s="240" t="s">
        <v>21</v>
      </c>
      <c r="F589" s="241" t="s">
        <v>183</v>
      </c>
      <c r="G589" s="239"/>
      <c r="H589" s="242">
        <v>5397.1559999999999</v>
      </c>
      <c r="I589" s="243"/>
      <c r="J589" s="239"/>
      <c r="K589" s="239"/>
      <c r="L589" s="244"/>
      <c r="M589" s="245"/>
      <c r="N589" s="246"/>
      <c r="O589" s="246"/>
      <c r="P589" s="246"/>
      <c r="Q589" s="246"/>
      <c r="R589" s="246"/>
      <c r="S589" s="246"/>
      <c r="T589" s="247"/>
      <c r="AT589" s="248" t="s">
        <v>175</v>
      </c>
      <c r="AU589" s="248" t="s">
        <v>83</v>
      </c>
      <c r="AV589" s="14" t="s">
        <v>174</v>
      </c>
      <c r="AW589" s="14" t="s">
        <v>37</v>
      </c>
      <c r="AX589" s="14" t="s">
        <v>28</v>
      </c>
      <c r="AY589" s="248" t="s">
        <v>167</v>
      </c>
    </row>
    <row r="590" spans="2:65" s="1" customFormat="1" ht="16.5" customHeight="1">
      <c r="B590" s="42"/>
      <c r="C590" s="204" t="s">
        <v>816</v>
      </c>
      <c r="D590" s="204" t="s">
        <v>169</v>
      </c>
      <c r="E590" s="205" t="s">
        <v>833</v>
      </c>
      <c r="F590" s="206" t="s">
        <v>834</v>
      </c>
      <c r="G590" s="207" t="s">
        <v>222</v>
      </c>
      <c r="H590" s="208">
        <v>18.21</v>
      </c>
      <c r="I590" s="209"/>
      <c r="J590" s="210">
        <f>ROUND(I590*H590,1)</f>
        <v>0</v>
      </c>
      <c r="K590" s="206" t="s">
        <v>173</v>
      </c>
      <c r="L590" s="62"/>
      <c r="M590" s="211" t="s">
        <v>21</v>
      </c>
      <c r="N590" s="212" t="s">
        <v>46</v>
      </c>
      <c r="O590" s="43"/>
      <c r="P590" s="213">
        <f>O590*H590</f>
        <v>0</v>
      </c>
      <c r="Q590" s="213">
        <v>1.044E-2</v>
      </c>
      <c r="R590" s="213">
        <f>Q590*H590</f>
        <v>0.19011240000000001</v>
      </c>
      <c r="S590" s="213">
        <v>0</v>
      </c>
      <c r="T590" s="214">
        <f>S590*H590</f>
        <v>0</v>
      </c>
      <c r="AR590" s="25" t="s">
        <v>243</v>
      </c>
      <c r="AT590" s="25" t="s">
        <v>169</v>
      </c>
      <c r="AU590" s="25" t="s">
        <v>83</v>
      </c>
      <c r="AY590" s="25" t="s">
        <v>167</v>
      </c>
      <c r="BE590" s="215">
        <f>IF(N590="základní",J590,0)</f>
        <v>0</v>
      </c>
      <c r="BF590" s="215">
        <f>IF(N590="snížená",J590,0)</f>
        <v>0</v>
      </c>
      <c r="BG590" s="215">
        <f>IF(N590="zákl. přenesená",J590,0)</f>
        <v>0</v>
      </c>
      <c r="BH590" s="215">
        <f>IF(N590="sníž. přenesená",J590,0)</f>
        <v>0</v>
      </c>
      <c r="BI590" s="215">
        <f>IF(N590="nulová",J590,0)</f>
        <v>0</v>
      </c>
      <c r="BJ590" s="25" t="s">
        <v>28</v>
      </c>
      <c r="BK590" s="215">
        <f>ROUND(I590*H590,1)</f>
        <v>0</v>
      </c>
      <c r="BL590" s="25" t="s">
        <v>243</v>
      </c>
      <c r="BM590" s="25" t="s">
        <v>835</v>
      </c>
    </row>
    <row r="591" spans="2:65" s="13" customFormat="1">
      <c r="B591" s="227"/>
      <c r="C591" s="228"/>
      <c r="D591" s="218" t="s">
        <v>175</v>
      </c>
      <c r="E591" s="229" t="s">
        <v>21</v>
      </c>
      <c r="F591" s="230" t="s">
        <v>836</v>
      </c>
      <c r="G591" s="228"/>
      <c r="H591" s="231">
        <v>1.57</v>
      </c>
      <c r="I591" s="232"/>
      <c r="J591" s="228"/>
      <c r="K591" s="228"/>
      <c r="L591" s="233"/>
      <c r="M591" s="234"/>
      <c r="N591" s="235"/>
      <c r="O591" s="235"/>
      <c r="P591" s="235"/>
      <c r="Q591" s="235"/>
      <c r="R591" s="235"/>
      <c r="S591" s="235"/>
      <c r="T591" s="236"/>
      <c r="AT591" s="237" t="s">
        <v>175</v>
      </c>
      <c r="AU591" s="237" t="s">
        <v>83</v>
      </c>
      <c r="AV591" s="13" t="s">
        <v>83</v>
      </c>
      <c r="AW591" s="13" t="s">
        <v>37</v>
      </c>
      <c r="AX591" s="13" t="s">
        <v>75</v>
      </c>
      <c r="AY591" s="237" t="s">
        <v>167</v>
      </c>
    </row>
    <row r="592" spans="2:65" s="13" customFormat="1">
      <c r="B592" s="227"/>
      <c r="C592" s="228"/>
      <c r="D592" s="218" t="s">
        <v>175</v>
      </c>
      <c r="E592" s="229" t="s">
        <v>21</v>
      </c>
      <c r="F592" s="230" t="s">
        <v>837</v>
      </c>
      <c r="G592" s="228"/>
      <c r="H592" s="231">
        <v>13.14</v>
      </c>
      <c r="I592" s="232"/>
      <c r="J592" s="228"/>
      <c r="K592" s="228"/>
      <c r="L592" s="233"/>
      <c r="M592" s="234"/>
      <c r="N592" s="235"/>
      <c r="O592" s="235"/>
      <c r="P592" s="235"/>
      <c r="Q592" s="235"/>
      <c r="R592" s="235"/>
      <c r="S592" s="235"/>
      <c r="T592" s="236"/>
      <c r="AT592" s="237" t="s">
        <v>175</v>
      </c>
      <c r="AU592" s="237" t="s">
        <v>83</v>
      </c>
      <c r="AV592" s="13" t="s">
        <v>83</v>
      </c>
      <c r="AW592" s="13" t="s">
        <v>37</v>
      </c>
      <c r="AX592" s="13" t="s">
        <v>75</v>
      </c>
      <c r="AY592" s="237" t="s">
        <v>167</v>
      </c>
    </row>
    <row r="593" spans="2:65" s="13" customFormat="1">
      <c r="B593" s="227"/>
      <c r="C593" s="228"/>
      <c r="D593" s="218" t="s">
        <v>175</v>
      </c>
      <c r="E593" s="229" t="s">
        <v>21</v>
      </c>
      <c r="F593" s="230" t="s">
        <v>838</v>
      </c>
      <c r="G593" s="228"/>
      <c r="H593" s="231">
        <v>3.5</v>
      </c>
      <c r="I593" s="232"/>
      <c r="J593" s="228"/>
      <c r="K593" s="228"/>
      <c r="L593" s="233"/>
      <c r="M593" s="234"/>
      <c r="N593" s="235"/>
      <c r="O593" s="235"/>
      <c r="P593" s="235"/>
      <c r="Q593" s="235"/>
      <c r="R593" s="235"/>
      <c r="S593" s="235"/>
      <c r="T593" s="236"/>
      <c r="AT593" s="237" t="s">
        <v>175</v>
      </c>
      <c r="AU593" s="237" t="s">
        <v>83</v>
      </c>
      <c r="AV593" s="13" t="s">
        <v>83</v>
      </c>
      <c r="AW593" s="13" t="s">
        <v>37</v>
      </c>
      <c r="AX593" s="13" t="s">
        <v>75</v>
      </c>
      <c r="AY593" s="237" t="s">
        <v>167</v>
      </c>
    </row>
    <row r="594" spans="2:65" s="14" customFormat="1">
      <c r="B594" s="238"/>
      <c r="C594" s="239"/>
      <c r="D594" s="218" t="s">
        <v>175</v>
      </c>
      <c r="E594" s="240" t="s">
        <v>21</v>
      </c>
      <c r="F594" s="241" t="s">
        <v>183</v>
      </c>
      <c r="G594" s="239"/>
      <c r="H594" s="242">
        <v>18.21</v>
      </c>
      <c r="I594" s="243"/>
      <c r="J594" s="239"/>
      <c r="K594" s="239"/>
      <c r="L594" s="244"/>
      <c r="M594" s="245"/>
      <c r="N594" s="246"/>
      <c r="O594" s="246"/>
      <c r="P594" s="246"/>
      <c r="Q594" s="246"/>
      <c r="R594" s="246"/>
      <c r="S594" s="246"/>
      <c r="T594" s="247"/>
      <c r="AT594" s="248" t="s">
        <v>175</v>
      </c>
      <c r="AU594" s="248" t="s">
        <v>83</v>
      </c>
      <c r="AV594" s="14" t="s">
        <v>174</v>
      </c>
      <c r="AW594" s="14" t="s">
        <v>6</v>
      </c>
      <c r="AX594" s="14" t="s">
        <v>28</v>
      </c>
      <c r="AY594" s="248" t="s">
        <v>167</v>
      </c>
    </row>
    <row r="595" spans="2:65" s="1" customFormat="1" ht="16.5" customHeight="1">
      <c r="B595" s="42"/>
      <c r="C595" s="204" t="s">
        <v>839</v>
      </c>
      <c r="D595" s="204" t="s">
        <v>169</v>
      </c>
      <c r="E595" s="205" t="s">
        <v>840</v>
      </c>
      <c r="F595" s="206" t="s">
        <v>841</v>
      </c>
      <c r="G595" s="207" t="s">
        <v>222</v>
      </c>
      <c r="H595" s="208">
        <v>32.67</v>
      </c>
      <c r="I595" s="209"/>
      <c r="J595" s="210">
        <f>ROUND(I595*H595,1)</f>
        <v>0</v>
      </c>
      <c r="K595" s="206" t="s">
        <v>173</v>
      </c>
      <c r="L595" s="62"/>
      <c r="M595" s="211" t="s">
        <v>21</v>
      </c>
      <c r="N595" s="212" t="s">
        <v>46</v>
      </c>
      <c r="O595" s="43"/>
      <c r="P595" s="213">
        <f>O595*H595</f>
        <v>0</v>
      </c>
      <c r="Q595" s="213">
        <v>1.5959999999999998E-2</v>
      </c>
      <c r="R595" s="213">
        <f>Q595*H595</f>
        <v>0.52141320000000002</v>
      </c>
      <c r="S595" s="213">
        <v>0</v>
      </c>
      <c r="T595" s="214">
        <f>S595*H595</f>
        <v>0</v>
      </c>
      <c r="AR595" s="25" t="s">
        <v>243</v>
      </c>
      <c r="AT595" s="25" t="s">
        <v>169</v>
      </c>
      <c r="AU595" s="25" t="s">
        <v>83</v>
      </c>
      <c r="AY595" s="25" t="s">
        <v>167</v>
      </c>
      <c r="BE595" s="215">
        <f>IF(N595="základní",J595,0)</f>
        <v>0</v>
      </c>
      <c r="BF595" s="215">
        <f>IF(N595="snížená",J595,0)</f>
        <v>0</v>
      </c>
      <c r="BG595" s="215">
        <f>IF(N595="zákl. přenesená",J595,0)</f>
        <v>0</v>
      </c>
      <c r="BH595" s="215">
        <f>IF(N595="sníž. přenesená",J595,0)</f>
        <v>0</v>
      </c>
      <c r="BI595" s="215">
        <f>IF(N595="nulová",J595,0)</f>
        <v>0</v>
      </c>
      <c r="BJ595" s="25" t="s">
        <v>28</v>
      </c>
      <c r="BK595" s="215">
        <f>ROUND(I595*H595,1)</f>
        <v>0</v>
      </c>
      <c r="BL595" s="25" t="s">
        <v>243</v>
      </c>
      <c r="BM595" s="25" t="s">
        <v>842</v>
      </c>
    </row>
    <row r="596" spans="2:65" s="13" customFormat="1">
      <c r="B596" s="227"/>
      <c r="C596" s="228"/>
      <c r="D596" s="218" t="s">
        <v>175</v>
      </c>
      <c r="E596" s="229" t="s">
        <v>21</v>
      </c>
      <c r="F596" s="230" t="s">
        <v>843</v>
      </c>
      <c r="G596" s="228"/>
      <c r="H596" s="231">
        <v>7.57</v>
      </c>
      <c r="I596" s="232"/>
      <c r="J596" s="228"/>
      <c r="K596" s="228"/>
      <c r="L596" s="233"/>
      <c r="M596" s="234"/>
      <c r="N596" s="235"/>
      <c r="O596" s="235"/>
      <c r="P596" s="235"/>
      <c r="Q596" s="235"/>
      <c r="R596" s="235"/>
      <c r="S596" s="235"/>
      <c r="T596" s="236"/>
      <c r="AT596" s="237" t="s">
        <v>175</v>
      </c>
      <c r="AU596" s="237" t="s">
        <v>83</v>
      </c>
      <c r="AV596" s="13" t="s">
        <v>83</v>
      </c>
      <c r="AW596" s="13" t="s">
        <v>37</v>
      </c>
      <c r="AX596" s="13" t="s">
        <v>75</v>
      </c>
      <c r="AY596" s="237" t="s">
        <v>167</v>
      </c>
    </row>
    <row r="597" spans="2:65" s="13" customFormat="1">
      <c r="B597" s="227"/>
      <c r="C597" s="228"/>
      <c r="D597" s="218" t="s">
        <v>175</v>
      </c>
      <c r="E597" s="229" t="s">
        <v>21</v>
      </c>
      <c r="F597" s="230" t="s">
        <v>844</v>
      </c>
      <c r="G597" s="228"/>
      <c r="H597" s="231">
        <v>16.5</v>
      </c>
      <c r="I597" s="232"/>
      <c r="J597" s="228"/>
      <c r="K597" s="228"/>
      <c r="L597" s="233"/>
      <c r="M597" s="234"/>
      <c r="N597" s="235"/>
      <c r="O597" s="235"/>
      <c r="P597" s="235"/>
      <c r="Q597" s="235"/>
      <c r="R597" s="235"/>
      <c r="S597" s="235"/>
      <c r="T597" s="236"/>
      <c r="AT597" s="237" t="s">
        <v>175</v>
      </c>
      <c r="AU597" s="237" t="s">
        <v>83</v>
      </c>
      <c r="AV597" s="13" t="s">
        <v>83</v>
      </c>
      <c r="AW597" s="13" t="s">
        <v>37</v>
      </c>
      <c r="AX597" s="13" t="s">
        <v>75</v>
      </c>
      <c r="AY597" s="237" t="s">
        <v>167</v>
      </c>
    </row>
    <row r="598" spans="2:65" s="13" customFormat="1">
      <c r="B598" s="227"/>
      <c r="C598" s="228"/>
      <c r="D598" s="218" t="s">
        <v>175</v>
      </c>
      <c r="E598" s="229" t="s">
        <v>21</v>
      </c>
      <c r="F598" s="230" t="s">
        <v>845</v>
      </c>
      <c r="G598" s="228"/>
      <c r="H598" s="231">
        <v>8.6</v>
      </c>
      <c r="I598" s="232"/>
      <c r="J598" s="228"/>
      <c r="K598" s="228"/>
      <c r="L598" s="233"/>
      <c r="M598" s="234"/>
      <c r="N598" s="235"/>
      <c r="O598" s="235"/>
      <c r="P598" s="235"/>
      <c r="Q598" s="235"/>
      <c r="R598" s="235"/>
      <c r="S598" s="235"/>
      <c r="T598" s="236"/>
      <c r="AT598" s="237" t="s">
        <v>175</v>
      </c>
      <c r="AU598" s="237" t="s">
        <v>83</v>
      </c>
      <c r="AV598" s="13" t="s">
        <v>83</v>
      </c>
      <c r="AW598" s="13" t="s">
        <v>37</v>
      </c>
      <c r="AX598" s="13" t="s">
        <v>75</v>
      </c>
      <c r="AY598" s="237" t="s">
        <v>167</v>
      </c>
    </row>
    <row r="599" spans="2:65" s="14" customFormat="1">
      <c r="B599" s="238"/>
      <c r="C599" s="239"/>
      <c r="D599" s="218" t="s">
        <v>175</v>
      </c>
      <c r="E599" s="240" t="s">
        <v>21</v>
      </c>
      <c r="F599" s="241" t="s">
        <v>183</v>
      </c>
      <c r="G599" s="239"/>
      <c r="H599" s="242">
        <v>32.67</v>
      </c>
      <c r="I599" s="243"/>
      <c r="J599" s="239"/>
      <c r="K599" s="239"/>
      <c r="L599" s="244"/>
      <c r="M599" s="245"/>
      <c r="N599" s="246"/>
      <c r="O599" s="246"/>
      <c r="P599" s="246"/>
      <c r="Q599" s="246"/>
      <c r="R599" s="246"/>
      <c r="S599" s="246"/>
      <c r="T599" s="247"/>
      <c r="AT599" s="248" t="s">
        <v>175</v>
      </c>
      <c r="AU599" s="248" t="s">
        <v>83</v>
      </c>
      <c r="AV599" s="14" t="s">
        <v>174</v>
      </c>
      <c r="AW599" s="14" t="s">
        <v>6</v>
      </c>
      <c r="AX599" s="14" t="s">
        <v>28</v>
      </c>
      <c r="AY599" s="248" t="s">
        <v>167</v>
      </c>
    </row>
    <row r="600" spans="2:65" s="1" customFormat="1" ht="16.5" customHeight="1">
      <c r="B600" s="42"/>
      <c r="C600" s="204" t="s">
        <v>830</v>
      </c>
      <c r="D600" s="204" t="s">
        <v>169</v>
      </c>
      <c r="E600" s="205" t="s">
        <v>846</v>
      </c>
      <c r="F600" s="206" t="s">
        <v>847</v>
      </c>
      <c r="G600" s="207" t="s">
        <v>189</v>
      </c>
      <c r="H600" s="208">
        <v>32.6</v>
      </c>
      <c r="I600" s="209"/>
      <c r="J600" s="210">
        <f>ROUND(I600*H600,1)</f>
        <v>0</v>
      </c>
      <c r="K600" s="206" t="s">
        <v>173</v>
      </c>
      <c r="L600" s="62"/>
      <c r="M600" s="211" t="s">
        <v>21</v>
      </c>
      <c r="N600" s="212" t="s">
        <v>46</v>
      </c>
      <c r="O600" s="43"/>
      <c r="P600" s="213">
        <f>O600*H600</f>
        <v>0</v>
      </c>
      <c r="Q600" s="213">
        <v>1.721E-2</v>
      </c>
      <c r="R600" s="213">
        <f>Q600*H600</f>
        <v>0.56104600000000004</v>
      </c>
      <c r="S600" s="213">
        <v>0</v>
      </c>
      <c r="T600" s="214">
        <f>S600*H600</f>
        <v>0</v>
      </c>
      <c r="AR600" s="25" t="s">
        <v>243</v>
      </c>
      <c r="AT600" s="25" t="s">
        <v>169</v>
      </c>
      <c r="AU600" s="25" t="s">
        <v>83</v>
      </c>
      <c r="AY600" s="25" t="s">
        <v>167</v>
      </c>
      <c r="BE600" s="215">
        <f>IF(N600="základní",J600,0)</f>
        <v>0</v>
      </c>
      <c r="BF600" s="215">
        <f>IF(N600="snížená",J600,0)</f>
        <v>0</v>
      </c>
      <c r="BG600" s="215">
        <f>IF(N600="zákl. přenesená",J600,0)</f>
        <v>0</v>
      </c>
      <c r="BH600" s="215">
        <f>IF(N600="sníž. přenesená",J600,0)</f>
        <v>0</v>
      </c>
      <c r="BI600" s="215">
        <f>IF(N600="nulová",J600,0)</f>
        <v>0</v>
      </c>
      <c r="BJ600" s="25" t="s">
        <v>28</v>
      </c>
      <c r="BK600" s="215">
        <f>ROUND(I600*H600,1)</f>
        <v>0</v>
      </c>
      <c r="BL600" s="25" t="s">
        <v>243</v>
      </c>
      <c r="BM600" s="25" t="s">
        <v>848</v>
      </c>
    </row>
    <row r="601" spans="2:65" s="13" customFormat="1">
      <c r="B601" s="227"/>
      <c r="C601" s="228"/>
      <c r="D601" s="218" t="s">
        <v>175</v>
      </c>
      <c r="E601" s="229" t="s">
        <v>21</v>
      </c>
      <c r="F601" s="230" t="s">
        <v>849</v>
      </c>
      <c r="G601" s="228"/>
      <c r="H601" s="231">
        <v>20.8</v>
      </c>
      <c r="I601" s="232"/>
      <c r="J601" s="228"/>
      <c r="K601" s="228"/>
      <c r="L601" s="233"/>
      <c r="M601" s="234"/>
      <c r="N601" s="235"/>
      <c r="O601" s="235"/>
      <c r="P601" s="235"/>
      <c r="Q601" s="235"/>
      <c r="R601" s="235"/>
      <c r="S601" s="235"/>
      <c r="T601" s="236"/>
      <c r="AT601" s="237" t="s">
        <v>175</v>
      </c>
      <c r="AU601" s="237" t="s">
        <v>83</v>
      </c>
      <c r="AV601" s="13" t="s">
        <v>83</v>
      </c>
      <c r="AW601" s="13" t="s">
        <v>37</v>
      </c>
      <c r="AX601" s="13" t="s">
        <v>75</v>
      </c>
      <c r="AY601" s="237" t="s">
        <v>167</v>
      </c>
    </row>
    <row r="602" spans="2:65" s="13" customFormat="1">
      <c r="B602" s="227"/>
      <c r="C602" s="228"/>
      <c r="D602" s="218" t="s">
        <v>175</v>
      </c>
      <c r="E602" s="229" t="s">
        <v>21</v>
      </c>
      <c r="F602" s="230" t="s">
        <v>850</v>
      </c>
      <c r="G602" s="228"/>
      <c r="H602" s="231">
        <v>5.6</v>
      </c>
      <c r="I602" s="232"/>
      <c r="J602" s="228"/>
      <c r="K602" s="228"/>
      <c r="L602" s="233"/>
      <c r="M602" s="234"/>
      <c r="N602" s="235"/>
      <c r="O602" s="235"/>
      <c r="P602" s="235"/>
      <c r="Q602" s="235"/>
      <c r="R602" s="235"/>
      <c r="S602" s="235"/>
      <c r="T602" s="236"/>
      <c r="AT602" s="237" t="s">
        <v>175</v>
      </c>
      <c r="AU602" s="237" t="s">
        <v>83</v>
      </c>
      <c r="AV602" s="13" t="s">
        <v>83</v>
      </c>
      <c r="AW602" s="13" t="s">
        <v>37</v>
      </c>
      <c r="AX602" s="13" t="s">
        <v>75</v>
      </c>
      <c r="AY602" s="237" t="s">
        <v>167</v>
      </c>
    </row>
    <row r="603" spans="2:65" s="13" customFormat="1">
      <c r="B603" s="227"/>
      <c r="C603" s="228"/>
      <c r="D603" s="218" t="s">
        <v>175</v>
      </c>
      <c r="E603" s="229" t="s">
        <v>21</v>
      </c>
      <c r="F603" s="230" t="s">
        <v>851</v>
      </c>
      <c r="G603" s="228"/>
      <c r="H603" s="231">
        <v>6.2</v>
      </c>
      <c r="I603" s="232"/>
      <c r="J603" s="228"/>
      <c r="K603" s="228"/>
      <c r="L603" s="233"/>
      <c r="M603" s="234"/>
      <c r="N603" s="235"/>
      <c r="O603" s="235"/>
      <c r="P603" s="235"/>
      <c r="Q603" s="235"/>
      <c r="R603" s="235"/>
      <c r="S603" s="235"/>
      <c r="T603" s="236"/>
      <c r="AT603" s="237" t="s">
        <v>175</v>
      </c>
      <c r="AU603" s="237" t="s">
        <v>83</v>
      </c>
      <c r="AV603" s="13" t="s">
        <v>83</v>
      </c>
      <c r="AW603" s="13" t="s">
        <v>37</v>
      </c>
      <c r="AX603" s="13" t="s">
        <v>75</v>
      </c>
      <c r="AY603" s="237" t="s">
        <v>167</v>
      </c>
    </row>
    <row r="604" spans="2:65" s="14" customFormat="1">
      <c r="B604" s="238"/>
      <c r="C604" s="239"/>
      <c r="D604" s="218" t="s">
        <v>175</v>
      </c>
      <c r="E604" s="240" t="s">
        <v>21</v>
      </c>
      <c r="F604" s="241" t="s">
        <v>183</v>
      </c>
      <c r="G604" s="239"/>
      <c r="H604" s="242">
        <v>32.6</v>
      </c>
      <c r="I604" s="243"/>
      <c r="J604" s="239"/>
      <c r="K604" s="239"/>
      <c r="L604" s="244"/>
      <c r="M604" s="245"/>
      <c r="N604" s="246"/>
      <c r="O604" s="246"/>
      <c r="P604" s="246"/>
      <c r="Q604" s="246"/>
      <c r="R604" s="246"/>
      <c r="S604" s="246"/>
      <c r="T604" s="247"/>
      <c r="AT604" s="248" t="s">
        <v>175</v>
      </c>
      <c r="AU604" s="248" t="s">
        <v>83</v>
      </c>
      <c r="AV604" s="14" t="s">
        <v>174</v>
      </c>
      <c r="AW604" s="14" t="s">
        <v>6</v>
      </c>
      <c r="AX604" s="14" t="s">
        <v>28</v>
      </c>
      <c r="AY604" s="248" t="s">
        <v>167</v>
      </c>
    </row>
    <row r="605" spans="2:65" s="1" customFormat="1" ht="16.5" customHeight="1">
      <c r="B605" s="42"/>
      <c r="C605" s="204" t="s">
        <v>835</v>
      </c>
      <c r="D605" s="204" t="s">
        <v>169</v>
      </c>
      <c r="E605" s="205" t="s">
        <v>852</v>
      </c>
      <c r="F605" s="206" t="s">
        <v>853</v>
      </c>
      <c r="G605" s="207" t="s">
        <v>222</v>
      </c>
      <c r="H605" s="208">
        <v>14</v>
      </c>
      <c r="I605" s="209"/>
      <c r="J605" s="210">
        <f>ROUND(I605*H605,1)</f>
        <v>0</v>
      </c>
      <c r="K605" s="206" t="s">
        <v>173</v>
      </c>
      <c r="L605" s="62"/>
      <c r="M605" s="211" t="s">
        <v>21</v>
      </c>
      <c r="N605" s="212" t="s">
        <v>46</v>
      </c>
      <c r="O605" s="43"/>
      <c r="P605" s="213">
        <f>O605*H605</f>
        <v>0</v>
      </c>
      <c r="Q605" s="213">
        <v>2.2100000000000002E-2</v>
      </c>
      <c r="R605" s="213">
        <f>Q605*H605</f>
        <v>0.30940000000000001</v>
      </c>
      <c r="S605" s="213">
        <v>0</v>
      </c>
      <c r="T605" s="214">
        <f>S605*H605</f>
        <v>0</v>
      </c>
      <c r="AR605" s="25" t="s">
        <v>243</v>
      </c>
      <c r="AT605" s="25" t="s">
        <v>169</v>
      </c>
      <c r="AU605" s="25" t="s">
        <v>83</v>
      </c>
      <c r="AY605" s="25" t="s">
        <v>167</v>
      </c>
      <c r="BE605" s="215">
        <f>IF(N605="základní",J605,0)</f>
        <v>0</v>
      </c>
      <c r="BF605" s="215">
        <f>IF(N605="snížená",J605,0)</f>
        <v>0</v>
      </c>
      <c r="BG605" s="215">
        <f>IF(N605="zákl. přenesená",J605,0)</f>
        <v>0</v>
      </c>
      <c r="BH605" s="215">
        <f>IF(N605="sníž. přenesená",J605,0)</f>
        <v>0</v>
      </c>
      <c r="BI605" s="215">
        <f>IF(N605="nulová",J605,0)</f>
        <v>0</v>
      </c>
      <c r="BJ605" s="25" t="s">
        <v>28</v>
      </c>
      <c r="BK605" s="215">
        <f>ROUND(I605*H605,1)</f>
        <v>0</v>
      </c>
      <c r="BL605" s="25" t="s">
        <v>243</v>
      </c>
      <c r="BM605" s="25" t="s">
        <v>854</v>
      </c>
    </row>
    <row r="606" spans="2:65" s="13" customFormat="1">
      <c r="B606" s="227"/>
      <c r="C606" s="228"/>
      <c r="D606" s="218" t="s">
        <v>175</v>
      </c>
      <c r="E606" s="229" t="s">
        <v>21</v>
      </c>
      <c r="F606" s="230" t="s">
        <v>855</v>
      </c>
      <c r="G606" s="228"/>
      <c r="H606" s="231">
        <v>8.4</v>
      </c>
      <c r="I606" s="232"/>
      <c r="J606" s="228"/>
      <c r="K606" s="228"/>
      <c r="L606" s="233"/>
      <c r="M606" s="234"/>
      <c r="N606" s="235"/>
      <c r="O606" s="235"/>
      <c r="P606" s="235"/>
      <c r="Q606" s="235"/>
      <c r="R606" s="235"/>
      <c r="S606" s="235"/>
      <c r="T606" s="236"/>
      <c r="AT606" s="237" t="s">
        <v>175</v>
      </c>
      <c r="AU606" s="237" t="s">
        <v>83</v>
      </c>
      <c r="AV606" s="13" t="s">
        <v>83</v>
      </c>
      <c r="AW606" s="13" t="s">
        <v>37</v>
      </c>
      <c r="AX606" s="13" t="s">
        <v>75</v>
      </c>
      <c r="AY606" s="237" t="s">
        <v>167</v>
      </c>
    </row>
    <row r="607" spans="2:65" s="13" customFormat="1">
      <c r="B607" s="227"/>
      <c r="C607" s="228"/>
      <c r="D607" s="218" t="s">
        <v>175</v>
      </c>
      <c r="E607" s="229" t="s">
        <v>21</v>
      </c>
      <c r="F607" s="230" t="s">
        <v>856</v>
      </c>
      <c r="G607" s="228"/>
      <c r="H607" s="231">
        <v>5.6</v>
      </c>
      <c r="I607" s="232"/>
      <c r="J607" s="228"/>
      <c r="K607" s="228"/>
      <c r="L607" s="233"/>
      <c r="M607" s="234"/>
      <c r="N607" s="235"/>
      <c r="O607" s="235"/>
      <c r="P607" s="235"/>
      <c r="Q607" s="235"/>
      <c r="R607" s="235"/>
      <c r="S607" s="235"/>
      <c r="T607" s="236"/>
      <c r="AT607" s="237" t="s">
        <v>175</v>
      </c>
      <c r="AU607" s="237" t="s">
        <v>83</v>
      </c>
      <c r="AV607" s="13" t="s">
        <v>83</v>
      </c>
      <c r="AW607" s="13" t="s">
        <v>37</v>
      </c>
      <c r="AX607" s="13" t="s">
        <v>75</v>
      </c>
      <c r="AY607" s="237" t="s">
        <v>167</v>
      </c>
    </row>
    <row r="608" spans="2:65" s="14" customFormat="1">
      <c r="B608" s="238"/>
      <c r="C608" s="239"/>
      <c r="D608" s="218" t="s">
        <v>175</v>
      </c>
      <c r="E608" s="240" t="s">
        <v>21</v>
      </c>
      <c r="F608" s="241" t="s">
        <v>183</v>
      </c>
      <c r="G608" s="239"/>
      <c r="H608" s="242">
        <v>14</v>
      </c>
      <c r="I608" s="243"/>
      <c r="J608" s="239"/>
      <c r="K608" s="239"/>
      <c r="L608" s="244"/>
      <c r="M608" s="245"/>
      <c r="N608" s="246"/>
      <c r="O608" s="246"/>
      <c r="P608" s="246"/>
      <c r="Q608" s="246"/>
      <c r="R608" s="246"/>
      <c r="S608" s="246"/>
      <c r="T608" s="247"/>
      <c r="AT608" s="248" t="s">
        <v>175</v>
      </c>
      <c r="AU608" s="248" t="s">
        <v>83</v>
      </c>
      <c r="AV608" s="14" t="s">
        <v>174</v>
      </c>
      <c r="AW608" s="14" t="s">
        <v>6</v>
      </c>
      <c r="AX608" s="14" t="s">
        <v>28</v>
      </c>
      <c r="AY608" s="248" t="s">
        <v>167</v>
      </c>
    </row>
    <row r="609" spans="2:65" s="1" customFormat="1" ht="16.5" customHeight="1">
      <c r="B609" s="42"/>
      <c r="C609" s="204" t="s">
        <v>842</v>
      </c>
      <c r="D609" s="204" t="s">
        <v>169</v>
      </c>
      <c r="E609" s="205" t="s">
        <v>857</v>
      </c>
      <c r="F609" s="206" t="s">
        <v>858</v>
      </c>
      <c r="G609" s="207" t="s">
        <v>189</v>
      </c>
      <c r="H609" s="208">
        <v>5.6</v>
      </c>
      <c r="I609" s="209"/>
      <c r="J609" s="210">
        <f>ROUND(I609*H609,1)</f>
        <v>0</v>
      </c>
      <c r="K609" s="206" t="s">
        <v>173</v>
      </c>
      <c r="L609" s="62"/>
      <c r="M609" s="211" t="s">
        <v>21</v>
      </c>
      <c r="N609" s="212" t="s">
        <v>46</v>
      </c>
      <c r="O609" s="43"/>
      <c r="P609" s="213">
        <f>O609*H609</f>
        <v>0</v>
      </c>
      <c r="Q609" s="213">
        <v>1.7729999999999999E-2</v>
      </c>
      <c r="R609" s="213">
        <f>Q609*H609</f>
        <v>9.9287999999999987E-2</v>
      </c>
      <c r="S609" s="213">
        <v>0</v>
      </c>
      <c r="T609" s="214">
        <f>S609*H609</f>
        <v>0</v>
      </c>
      <c r="AR609" s="25" t="s">
        <v>243</v>
      </c>
      <c r="AT609" s="25" t="s">
        <v>169</v>
      </c>
      <c r="AU609" s="25" t="s">
        <v>83</v>
      </c>
      <c r="AY609" s="25" t="s">
        <v>167</v>
      </c>
      <c r="BE609" s="215">
        <f>IF(N609="základní",J609,0)</f>
        <v>0</v>
      </c>
      <c r="BF609" s="215">
        <f>IF(N609="snížená",J609,0)</f>
        <v>0</v>
      </c>
      <c r="BG609" s="215">
        <f>IF(N609="zákl. přenesená",J609,0)</f>
        <v>0</v>
      </c>
      <c r="BH609" s="215">
        <f>IF(N609="sníž. přenesená",J609,0)</f>
        <v>0</v>
      </c>
      <c r="BI609" s="215">
        <f>IF(N609="nulová",J609,0)</f>
        <v>0</v>
      </c>
      <c r="BJ609" s="25" t="s">
        <v>28</v>
      </c>
      <c r="BK609" s="215">
        <f>ROUND(I609*H609,1)</f>
        <v>0</v>
      </c>
      <c r="BL609" s="25" t="s">
        <v>243</v>
      </c>
      <c r="BM609" s="25" t="s">
        <v>859</v>
      </c>
    </row>
    <row r="610" spans="2:65" s="13" customFormat="1">
      <c r="B610" s="227"/>
      <c r="C610" s="228"/>
      <c r="D610" s="218" t="s">
        <v>175</v>
      </c>
      <c r="E610" s="229" t="s">
        <v>21</v>
      </c>
      <c r="F610" s="230" t="s">
        <v>860</v>
      </c>
      <c r="G610" s="228"/>
      <c r="H610" s="231">
        <v>5.6</v>
      </c>
      <c r="I610" s="232"/>
      <c r="J610" s="228"/>
      <c r="K610" s="228"/>
      <c r="L610" s="233"/>
      <c r="M610" s="234"/>
      <c r="N610" s="235"/>
      <c r="O610" s="235"/>
      <c r="P610" s="235"/>
      <c r="Q610" s="235"/>
      <c r="R610" s="235"/>
      <c r="S610" s="235"/>
      <c r="T610" s="236"/>
      <c r="AT610" s="237" t="s">
        <v>175</v>
      </c>
      <c r="AU610" s="237" t="s">
        <v>83</v>
      </c>
      <c r="AV610" s="13" t="s">
        <v>83</v>
      </c>
      <c r="AW610" s="13" t="s">
        <v>37</v>
      </c>
      <c r="AX610" s="13" t="s">
        <v>75</v>
      </c>
      <c r="AY610" s="237" t="s">
        <v>167</v>
      </c>
    </row>
    <row r="611" spans="2:65" s="14" customFormat="1">
      <c r="B611" s="238"/>
      <c r="C611" s="239"/>
      <c r="D611" s="218" t="s">
        <v>175</v>
      </c>
      <c r="E611" s="240" t="s">
        <v>21</v>
      </c>
      <c r="F611" s="241" t="s">
        <v>183</v>
      </c>
      <c r="G611" s="239"/>
      <c r="H611" s="242">
        <v>5.6</v>
      </c>
      <c r="I611" s="243"/>
      <c r="J611" s="239"/>
      <c r="K611" s="239"/>
      <c r="L611" s="244"/>
      <c r="M611" s="245"/>
      <c r="N611" s="246"/>
      <c r="O611" s="246"/>
      <c r="P611" s="246"/>
      <c r="Q611" s="246"/>
      <c r="R611" s="246"/>
      <c r="S611" s="246"/>
      <c r="T611" s="247"/>
      <c r="AT611" s="248" t="s">
        <v>175</v>
      </c>
      <c r="AU611" s="248" t="s">
        <v>83</v>
      </c>
      <c r="AV611" s="14" t="s">
        <v>174</v>
      </c>
      <c r="AW611" s="14" t="s">
        <v>6</v>
      </c>
      <c r="AX611" s="14" t="s">
        <v>28</v>
      </c>
      <c r="AY611" s="248" t="s">
        <v>167</v>
      </c>
    </row>
    <row r="612" spans="2:65" s="1" customFormat="1" ht="25.5" customHeight="1">
      <c r="B612" s="42"/>
      <c r="C612" s="204" t="s">
        <v>848</v>
      </c>
      <c r="D612" s="204" t="s">
        <v>169</v>
      </c>
      <c r="E612" s="205" t="s">
        <v>861</v>
      </c>
      <c r="F612" s="206" t="s">
        <v>862</v>
      </c>
      <c r="G612" s="207" t="s">
        <v>222</v>
      </c>
      <c r="H612" s="208">
        <v>135.72</v>
      </c>
      <c r="I612" s="209"/>
      <c r="J612" s="210">
        <f>ROUND(I612*H612,1)</f>
        <v>0</v>
      </c>
      <c r="K612" s="206" t="s">
        <v>173</v>
      </c>
      <c r="L612" s="62"/>
      <c r="M612" s="211" t="s">
        <v>21</v>
      </c>
      <c r="N612" s="212" t="s">
        <v>46</v>
      </c>
      <c r="O612" s="43"/>
      <c r="P612" s="213">
        <f>O612*H612</f>
        <v>0</v>
      </c>
      <c r="Q612" s="213">
        <v>4.8799999999999998E-3</v>
      </c>
      <c r="R612" s="213">
        <f>Q612*H612</f>
        <v>0.66231359999999995</v>
      </c>
      <c r="S612" s="213">
        <v>0</v>
      </c>
      <c r="T612" s="214">
        <f>S612*H612</f>
        <v>0</v>
      </c>
      <c r="AR612" s="25" t="s">
        <v>243</v>
      </c>
      <c r="AT612" s="25" t="s">
        <v>169</v>
      </c>
      <c r="AU612" s="25" t="s">
        <v>83</v>
      </c>
      <c r="AY612" s="25" t="s">
        <v>167</v>
      </c>
      <c r="BE612" s="215">
        <f>IF(N612="základní",J612,0)</f>
        <v>0</v>
      </c>
      <c r="BF612" s="215">
        <f>IF(N612="snížená",J612,0)</f>
        <v>0</v>
      </c>
      <c r="BG612" s="215">
        <f>IF(N612="zákl. přenesená",J612,0)</f>
        <v>0</v>
      </c>
      <c r="BH612" s="215">
        <f>IF(N612="sníž. přenesená",J612,0)</f>
        <v>0</v>
      </c>
      <c r="BI612" s="215">
        <f>IF(N612="nulová",J612,0)</f>
        <v>0</v>
      </c>
      <c r="BJ612" s="25" t="s">
        <v>28</v>
      </c>
      <c r="BK612" s="215">
        <f>ROUND(I612*H612,1)</f>
        <v>0</v>
      </c>
      <c r="BL612" s="25" t="s">
        <v>243</v>
      </c>
      <c r="BM612" s="25" t="s">
        <v>863</v>
      </c>
    </row>
    <row r="613" spans="2:65" s="13" customFormat="1">
      <c r="B613" s="227"/>
      <c r="C613" s="228"/>
      <c r="D613" s="218" t="s">
        <v>175</v>
      </c>
      <c r="E613" s="229" t="s">
        <v>21</v>
      </c>
      <c r="F613" s="230" t="s">
        <v>864</v>
      </c>
      <c r="G613" s="228"/>
      <c r="H613" s="231">
        <v>135.72</v>
      </c>
      <c r="I613" s="232"/>
      <c r="J613" s="228"/>
      <c r="K613" s="228"/>
      <c r="L613" s="233"/>
      <c r="M613" s="234"/>
      <c r="N613" s="235"/>
      <c r="O613" s="235"/>
      <c r="P613" s="235"/>
      <c r="Q613" s="235"/>
      <c r="R613" s="235"/>
      <c r="S613" s="235"/>
      <c r="T613" s="236"/>
      <c r="AT613" s="237" t="s">
        <v>175</v>
      </c>
      <c r="AU613" s="237" t="s">
        <v>83</v>
      </c>
      <c r="AV613" s="13" t="s">
        <v>83</v>
      </c>
      <c r="AW613" s="13" t="s">
        <v>37</v>
      </c>
      <c r="AX613" s="13" t="s">
        <v>28</v>
      </c>
      <c r="AY613" s="237" t="s">
        <v>167</v>
      </c>
    </row>
    <row r="614" spans="2:65" s="1" customFormat="1" ht="25.5" customHeight="1">
      <c r="B614" s="42"/>
      <c r="C614" s="204" t="s">
        <v>854</v>
      </c>
      <c r="D614" s="204" t="s">
        <v>169</v>
      </c>
      <c r="E614" s="205" t="s">
        <v>865</v>
      </c>
      <c r="F614" s="206" t="s">
        <v>866</v>
      </c>
      <c r="G614" s="207" t="s">
        <v>189</v>
      </c>
      <c r="H614" s="208">
        <v>438.39400000000001</v>
      </c>
      <c r="I614" s="209"/>
      <c r="J614" s="210">
        <f>ROUND(I614*H614,1)</f>
        <v>0</v>
      </c>
      <c r="K614" s="206" t="s">
        <v>21</v>
      </c>
      <c r="L614" s="62"/>
      <c r="M614" s="211" t="s">
        <v>21</v>
      </c>
      <c r="N614" s="212" t="s">
        <v>46</v>
      </c>
      <c r="O614" s="43"/>
      <c r="P614" s="213">
        <f>O614*H614</f>
        <v>0</v>
      </c>
      <c r="Q614" s="213">
        <v>1.17E-3</v>
      </c>
      <c r="R614" s="213">
        <f>Q614*H614</f>
        <v>0.51292097999999997</v>
      </c>
      <c r="S614" s="213">
        <v>0</v>
      </c>
      <c r="T614" s="214">
        <f>S614*H614</f>
        <v>0</v>
      </c>
      <c r="AR614" s="25" t="s">
        <v>243</v>
      </c>
      <c r="AT614" s="25" t="s">
        <v>169</v>
      </c>
      <c r="AU614" s="25" t="s">
        <v>83</v>
      </c>
      <c r="AY614" s="25" t="s">
        <v>167</v>
      </c>
      <c r="BE614" s="215">
        <f>IF(N614="základní",J614,0)</f>
        <v>0</v>
      </c>
      <c r="BF614" s="215">
        <f>IF(N614="snížená",J614,0)</f>
        <v>0</v>
      </c>
      <c r="BG614" s="215">
        <f>IF(N614="zákl. přenesená",J614,0)</f>
        <v>0</v>
      </c>
      <c r="BH614" s="215">
        <f>IF(N614="sníž. přenesená",J614,0)</f>
        <v>0</v>
      </c>
      <c r="BI614" s="215">
        <f>IF(N614="nulová",J614,0)</f>
        <v>0</v>
      </c>
      <c r="BJ614" s="25" t="s">
        <v>28</v>
      </c>
      <c r="BK614" s="215">
        <f>ROUND(I614*H614,1)</f>
        <v>0</v>
      </c>
      <c r="BL614" s="25" t="s">
        <v>243</v>
      </c>
      <c r="BM614" s="25" t="s">
        <v>867</v>
      </c>
    </row>
    <row r="615" spans="2:65" s="13" customFormat="1">
      <c r="B615" s="227"/>
      <c r="C615" s="228"/>
      <c r="D615" s="218" t="s">
        <v>175</v>
      </c>
      <c r="E615" s="229" t="s">
        <v>21</v>
      </c>
      <c r="F615" s="230" t="s">
        <v>868</v>
      </c>
      <c r="G615" s="228"/>
      <c r="H615" s="231">
        <v>316.80700000000002</v>
      </c>
      <c r="I615" s="232"/>
      <c r="J615" s="228"/>
      <c r="K615" s="228"/>
      <c r="L615" s="233"/>
      <c r="M615" s="234"/>
      <c r="N615" s="235"/>
      <c r="O615" s="235"/>
      <c r="P615" s="235"/>
      <c r="Q615" s="235"/>
      <c r="R615" s="235"/>
      <c r="S615" s="235"/>
      <c r="T615" s="236"/>
      <c r="AT615" s="237" t="s">
        <v>175</v>
      </c>
      <c r="AU615" s="237" t="s">
        <v>83</v>
      </c>
      <c r="AV615" s="13" t="s">
        <v>83</v>
      </c>
      <c r="AW615" s="13" t="s">
        <v>37</v>
      </c>
      <c r="AX615" s="13" t="s">
        <v>75</v>
      </c>
      <c r="AY615" s="237" t="s">
        <v>167</v>
      </c>
    </row>
    <row r="616" spans="2:65" s="13" customFormat="1">
      <c r="B616" s="227"/>
      <c r="C616" s="228"/>
      <c r="D616" s="218" t="s">
        <v>175</v>
      </c>
      <c r="E616" s="229" t="s">
        <v>21</v>
      </c>
      <c r="F616" s="230" t="s">
        <v>869</v>
      </c>
      <c r="G616" s="228"/>
      <c r="H616" s="231">
        <v>128.679</v>
      </c>
      <c r="I616" s="232"/>
      <c r="J616" s="228"/>
      <c r="K616" s="228"/>
      <c r="L616" s="233"/>
      <c r="M616" s="234"/>
      <c r="N616" s="235"/>
      <c r="O616" s="235"/>
      <c r="P616" s="235"/>
      <c r="Q616" s="235"/>
      <c r="R616" s="235"/>
      <c r="S616" s="235"/>
      <c r="T616" s="236"/>
      <c r="AT616" s="237" t="s">
        <v>175</v>
      </c>
      <c r="AU616" s="237" t="s">
        <v>83</v>
      </c>
      <c r="AV616" s="13" t="s">
        <v>83</v>
      </c>
      <c r="AW616" s="13" t="s">
        <v>37</v>
      </c>
      <c r="AX616" s="13" t="s">
        <v>75</v>
      </c>
      <c r="AY616" s="237" t="s">
        <v>167</v>
      </c>
    </row>
    <row r="617" spans="2:65" s="13" customFormat="1">
      <c r="B617" s="227"/>
      <c r="C617" s="228"/>
      <c r="D617" s="218" t="s">
        <v>175</v>
      </c>
      <c r="E617" s="229" t="s">
        <v>21</v>
      </c>
      <c r="F617" s="230" t="s">
        <v>870</v>
      </c>
      <c r="G617" s="228"/>
      <c r="H617" s="231">
        <v>-7.0919999999999996</v>
      </c>
      <c r="I617" s="232"/>
      <c r="J617" s="228"/>
      <c r="K617" s="228"/>
      <c r="L617" s="233"/>
      <c r="M617" s="234"/>
      <c r="N617" s="235"/>
      <c r="O617" s="235"/>
      <c r="P617" s="235"/>
      <c r="Q617" s="235"/>
      <c r="R617" s="235"/>
      <c r="S617" s="235"/>
      <c r="T617" s="236"/>
      <c r="AT617" s="237" t="s">
        <v>175</v>
      </c>
      <c r="AU617" s="237" t="s">
        <v>83</v>
      </c>
      <c r="AV617" s="13" t="s">
        <v>83</v>
      </c>
      <c r="AW617" s="13" t="s">
        <v>37</v>
      </c>
      <c r="AX617" s="13" t="s">
        <v>75</v>
      </c>
      <c r="AY617" s="237" t="s">
        <v>167</v>
      </c>
    </row>
    <row r="618" spans="2:65" s="14" customFormat="1">
      <c r="B618" s="238"/>
      <c r="C618" s="239"/>
      <c r="D618" s="218" t="s">
        <v>175</v>
      </c>
      <c r="E618" s="240" t="s">
        <v>21</v>
      </c>
      <c r="F618" s="241" t="s">
        <v>183</v>
      </c>
      <c r="G618" s="239"/>
      <c r="H618" s="242">
        <v>438.39400000000001</v>
      </c>
      <c r="I618" s="243"/>
      <c r="J618" s="239"/>
      <c r="K618" s="239"/>
      <c r="L618" s="244"/>
      <c r="M618" s="245"/>
      <c r="N618" s="246"/>
      <c r="O618" s="246"/>
      <c r="P618" s="246"/>
      <c r="Q618" s="246"/>
      <c r="R618" s="246"/>
      <c r="S618" s="246"/>
      <c r="T618" s="247"/>
      <c r="AT618" s="248" t="s">
        <v>175</v>
      </c>
      <c r="AU618" s="248" t="s">
        <v>83</v>
      </c>
      <c r="AV618" s="14" t="s">
        <v>174</v>
      </c>
      <c r="AW618" s="14" t="s">
        <v>37</v>
      </c>
      <c r="AX618" s="14" t="s">
        <v>28</v>
      </c>
      <c r="AY618" s="248" t="s">
        <v>167</v>
      </c>
    </row>
    <row r="619" spans="2:65" s="1" customFormat="1" ht="25.5" customHeight="1">
      <c r="B619" s="42"/>
      <c r="C619" s="260" t="s">
        <v>859</v>
      </c>
      <c r="D619" s="260" t="s">
        <v>260</v>
      </c>
      <c r="E619" s="261" t="s">
        <v>871</v>
      </c>
      <c r="F619" s="262" t="s">
        <v>872</v>
      </c>
      <c r="G619" s="263" t="s">
        <v>189</v>
      </c>
      <c r="H619" s="264">
        <v>460.31400000000002</v>
      </c>
      <c r="I619" s="265"/>
      <c r="J619" s="266">
        <f>ROUND(I619*H619,1)</f>
        <v>0</v>
      </c>
      <c r="K619" s="262" t="s">
        <v>21</v>
      </c>
      <c r="L619" s="267"/>
      <c r="M619" s="268" t="s">
        <v>21</v>
      </c>
      <c r="N619" s="269" t="s">
        <v>46</v>
      </c>
      <c r="O619" s="43"/>
      <c r="P619" s="213">
        <f>O619*H619</f>
        <v>0</v>
      </c>
      <c r="Q619" s="213">
        <v>2.2000000000000001E-3</v>
      </c>
      <c r="R619" s="213">
        <f>Q619*H619</f>
        <v>1.0126908000000001</v>
      </c>
      <c r="S619" s="213">
        <v>0</v>
      </c>
      <c r="T619" s="214">
        <f>S619*H619</f>
        <v>0</v>
      </c>
      <c r="AR619" s="25" t="s">
        <v>322</v>
      </c>
      <c r="AT619" s="25" t="s">
        <v>260</v>
      </c>
      <c r="AU619" s="25" t="s">
        <v>83</v>
      </c>
      <c r="AY619" s="25" t="s">
        <v>167</v>
      </c>
      <c r="BE619" s="215">
        <f>IF(N619="základní",J619,0)</f>
        <v>0</v>
      </c>
      <c r="BF619" s="215">
        <f>IF(N619="snížená",J619,0)</f>
        <v>0</v>
      </c>
      <c r="BG619" s="215">
        <f>IF(N619="zákl. přenesená",J619,0)</f>
        <v>0</v>
      </c>
      <c r="BH619" s="215">
        <f>IF(N619="sníž. přenesená",J619,0)</f>
        <v>0</v>
      </c>
      <c r="BI619" s="215">
        <f>IF(N619="nulová",J619,0)</f>
        <v>0</v>
      </c>
      <c r="BJ619" s="25" t="s">
        <v>28</v>
      </c>
      <c r="BK619" s="215">
        <f>ROUND(I619*H619,1)</f>
        <v>0</v>
      </c>
      <c r="BL619" s="25" t="s">
        <v>243</v>
      </c>
      <c r="BM619" s="25" t="s">
        <v>873</v>
      </c>
    </row>
    <row r="620" spans="2:65" s="1" customFormat="1" ht="25.5" customHeight="1">
      <c r="B620" s="42"/>
      <c r="C620" s="204" t="s">
        <v>863</v>
      </c>
      <c r="D620" s="204" t="s">
        <v>169</v>
      </c>
      <c r="E620" s="205" t="s">
        <v>874</v>
      </c>
      <c r="F620" s="206" t="s">
        <v>875</v>
      </c>
      <c r="G620" s="207" t="s">
        <v>614</v>
      </c>
      <c r="H620" s="270"/>
      <c r="I620" s="209"/>
      <c r="J620" s="210">
        <f>ROUND(I620*H620,1)</f>
        <v>0</v>
      </c>
      <c r="K620" s="206" t="s">
        <v>173</v>
      </c>
      <c r="L620" s="62"/>
      <c r="M620" s="211" t="s">
        <v>21</v>
      </c>
      <c r="N620" s="212" t="s">
        <v>46</v>
      </c>
      <c r="O620" s="43"/>
      <c r="P620" s="213">
        <f>O620*H620</f>
        <v>0</v>
      </c>
      <c r="Q620" s="213">
        <v>0</v>
      </c>
      <c r="R620" s="213">
        <f>Q620*H620</f>
        <v>0</v>
      </c>
      <c r="S620" s="213">
        <v>0</v>
      </c>
      <c r="T620" s="214">
        <f>S620*H620</f>
        <v>0</v>
      </c>
      <c r="AR620" s="25" t="s">
        <v>243</v>
      </c>
      <c r="AT620" s="25" t="s">
        <v>169</v>
      </c>
      <c r="AU620" s="25" t="s">
        <v>83</v>
      </c>
      <c r="AY620" s="25" t="s">
        <v>167</v>
      </c>
      <c r="BE620" s="215">
        <f>IF(N620="základní",J620,0)</f>
        <v>0</v>
      </c>
      <c r="BF620" s="215">
        <f>IF(N620="snížená",J620,0)</f>
        <v>0</v>
      </c>
      <c r="BG620" s="215">
        <f>IF(N620="zákl. přenesená",J620,0)</f>
        <v>0</v>
      </c>
      <c r="BH620" s="215">
        <f>IF(N620="sníž. přenesená",J620,0)</f>
        <v>0</v>
      </c>
      <c r="BI620" s="215">
        <f>IF(N620="nulová",J620,0)</f>
        <v>0</v>
      </c>
      <c r="BJ620" s="25" t="s">
        <v>28</v>
      </c>
      <c r="BK620" s="215">
        <f>ROUND(I620*H620,1)</f>
        <v>0</v>
      </c>
      <c r="BL620" s="25" t="s">
        <v>243</v>
      </c>
      <c r="BM620" s="25" t="s">
        <v>876</v>
      </c>
    </row>
    <row r="621" spans="2:65" s="11" customFormat="1" ht="29.85" customHeight="1">
      <c r="B621" s="188"/>
      <c r="C621" s="189"/>
      <c r="D621" s="190" t="s">
        <v>74</v>
      </c>
      <c r="E621" s="202" t="s">
        <v>877</v>
      </c>
      <c r="F621" s="202" t="s">
        <v>878</v>
      </c>
      <c r="G621" s="189"/>
      <c r="H621" s="189"/>
      <c r="I621" s="192"/>
      <c r="J621" s="203">
        <f>BK621</f>
        <v>0</v>
      </c>
      <c r="K621" s="189"/>
      <c r="L621" s="194"/>
      <c r="M621" s="195"/>
      <c r="N621" s="196"/>
      <c r="O621" s="196"/>
      <c r="P621" s="197">
        <f>SUM(P622:P625)</f>
        <v>0</v>
      </c>
      <c r="Q621" s="196"/>
      <c r="R621" s="197">
        <f>SUM(R622:R625)</f>
        <v>2.02752E-2</v>
      </c>
      <c r="S621" s="196"/>
      <c r="T621" s="198">
        <f>SUM(T622:T625)</f>
        <v>0.12048</v>
      </c>
      <c r="AR621" s="199" t="s">
        <v>83</v>
      </c>
      <c r="AT621" s="200" t="s">
        <v>74</v>
      </c>
      <c r="AU621" s="200" t="s">
        <v>28</v>
      </c>
      <c r="AY621" s="199" t="s">
        <v>167</v>
      </c>
      <c r="BK621" s="201">
        <f>SUM(BK622:BK625)</f>
        <v>0</v>
      </c>
    </row>
    <row r="622" spans="2:65" s="1" customFormat="1" ht="16.5" customHeight="1">
      <c r="B622" s="42"/>
      <c r="C622" s="204" t="s">
        <v>867</v>
      </c>
      <c r="D622" s="204" t="s">
        <v>169</v>
      </c>
      <c r="E622" s="205" t="s">
        <v>879</v>
      </c>
      <c r="F622" s="206" t="s">
        <v>880</v>
      </c>
      <c r="G622" s="207" t="s">
        <v>189</v>
      </c>
      <c r="H622" s="208">
        <v>3.52</v>
      </c>
      <c r="I622" s="209"/>
      <c r="J622" s="210">
        <f>ROUND(I622*H622,1)</f>
        <v>0</v>
      </c>
      <c r="K622" s="206" t="s">
        <v>21</v>
      </c>
      <c r="L622" s="62"/>
      <c r="M622" s="211" t="s">
        <v>21</v>
      </c>
      <c r="N622" s="212" t="s">
        <v>46</v>
      </c>
      <c r="O622" s="43"/>
      <c r="P622" s="213">
        <f>O622*H622</f>
        <v>0</v>
      </c>
      <c r="Q622" s="213">
        <v>5.7600000000000004E-3</v>
      </c>
      <c r="R622" s="213">
        <f>Q622*H622</f>
        <v>2.02752E-2</v>
      </c>
      <c r="S622" s="213">
        <v>0</v>
      </c>
      <c r="T622" s="214">
        <f>S622*H622</f>
        <v>0</v>
      </c>
      <c r="AR622" s="25" t="s">
        <v>243</v>
      </c>
      <c r="AT622" s="25" t="s">
        <v>169</v>
      </c>
      <c r="AU622" s="25" t="s">
        <v>83</v>
      </c>
      <c r="AY622" s="25" t="s">
        <v>167</v>
      </c>
      <c r="BE622" s="215">
        <f>IF(N622="základní",J622,0)</f>
        <v>0</v>
      </c>
      <c r="BF622" s="215">
        <f>IF(N622="snížená",J622,0)</f>
        <v>0</v>
      </c>
      <c r="BG622" s="215">
        <f>IF(N622="zákl. přenesená",J622,0)</f>
        <v>0</v>
      </c>
      <c r="BH622" s="215">
        <f>IF(N622="sníž. přenesená",J622,0)</f>
        <v>0</v>
      </c>
      <c r="BI622" s="215">
        <f>IF(N622="nulová",J622,0)</f>
        <v>0</v>
      </c>
      <c r="BJ622" s="25" t="s">
        <v>28</v>
      </c>
      <c r="BK622" s="215">
        <f>ROUND(I622*H622,1)</f>
        <v>0</v>
      </c>
      <c r="BL622" s="25" t="s">
        <v>243</v>
      </c>
      <c r="BM622" s="25" t="s">
        <v>881</v>
      </c>
    </row>
    <row r="623" spans="2:65" s="13" customFormat="1">
      <c r="B623" s="227"/>
      <c r="C623" s="228"/>
      <c r="D623" s="218" t="s">
        <v>175</v>
      </c>
      <c r="E623" s="229" t="s">
        <v>21</v>
      </c>
      <c r="F623" s="230" t="s">
        <v>882</v>
      </c>
      <c r="G623" s="228"/>
      <c r="H623" s="231">
        <v>3.52</v>
      </c>
      <c r="I623" s="232"/>
      <c r="J623" s="228"/>
      <c r="K623" s="228"/>
      <c r="L623" s="233"/>
      <c r="M623" s="234"/>
      <c r="N623" s="235"/>
      <c r="O623" s="235"/>
      <c r="P623" s="235"/>
      <c r="Q623" s="235"/>
      <c r="R623" s="235"/>
      <c r="S623" s="235"/>
      <c r="T623" s="236"/>
      <c r="AT623" s="237" t="s">
        <v>175</v>
      </c>
      <c r="AU623" s="237" t="s">
        <v>83</v>
      </c>
      <c r="AV623" s="13" t="s">
        <v>83</v>
      </c>
      <c r="AW623" s="13" t="s">
        <v>37</v>
      </c>
      <c r="AX623" s="13" t="s">
        <v>75</v>
      </c>
      <c r="AY623" s="237" t="s">
        <v>167</v>
      </c>
    </row>
    <row r="624" spans="2:65" s="14" customFormat="1">
      <c r="B624" s="238"/>
      <c r="C624" s="239"/>
      <c r="D624" s="218" t="s">
        <v>175</v>
      </c>
      <c r="E624" s="240" t="s">
        <v>21</v>
      </c>
      <c r="F624" s="241" t="s">
        <v>183</v>
      </c>
      <c r="G624" s="239"/>
      <c r="H624" s="242">
        <v>3.52</v>
      </c>
      <c r="I624" s="243"/>
      <c r="J624" s="239"/>
      <c r="K624" s="239"/>
      <c r="L624" s="244"/>
      <c r="M624" s="245"/>
      <c r="N624" s="246"/>
      <c r="O624" s="246"/>
      <c r="P624" s="246"/>
      <c r="Q624" s="246"/>
      <c r="R624" s="246"/>
      <c r="S624" s="246"/>
      <c r="T624" s="247"/>
      <c r="AT624" s="248" t="s">
        <v>175</v>
      </c>
      <c r="AU624" s="248" t="s">
        <v>83</v>
      </c>
      <c r="AV624" s="14" t="s">
        <v>174</v>
      </c>
      <c r="AW624" s="14" t="s">
        <v>6</v>
      </c>
      <c r="AX624" s="14" t="s">
        <v>28</v>
      </c>
      <c r="AY624" s="248" t="s">
        <v>167</v>
      </c>
    </row>
    <row r="625" spans="2:65" s="1" customFormat="1" ht="16.5" customHeight="1">
      <c r="B625" s="42"/>
      <c r="C625" s="204" t="s">
        <v>873</v>
      </c>
      <c r="D625" s="204" t="s">
        <v>169</v>
      </c>
      <c r="E625" s="205" t="s">
        <v>883</v>
      </c>
      <c r="F625" s="206" t="s">
        <v>884</v>
      </c>
      <c r="G625" s="207" t="s">
        <v>198</v>
      </c>
      <c r="H625" s="208">
        <v>6</v>
      </c>
      <c r="I625" s="209"/>
      <c r="J625" s="210">
        <f>ROUND(I625*H625,1)</f>
        <v>0</v>
      </c>
      <c r="K625" s="206" t="s">
        <v>21</v>
      </c>
      <c r="L625" s="62"/>
      <c r="M625" s="211" t="s">
        <v>21</v>
      </c>
      <c r="N625" s="212" t="s">
        <v>46</v>
      </c>
      <c r="O625" s="43"/>
      <c r="P625" s="213">
        <f>O625*H625</f>
        <v>0</v>
      </c>
      <c r="Q625" s="213">
        <v>0</v>
      </c>
      <c r="R625" s="213">
        <f>Q625*H625</f>
        <v>0</v>
      </c>
      <c r="S625" s="213">
        <v>2.0080000000000001E-2</v>
      </c>
      <c r="T625" s="214">
        <f>S625*H625</f>
        <v>0.12048</v>
      </c>
      <c r="AR625" s="25" t="s">
        <v>243</v>
      </c>
      <c r="AT625" s="25" t="s">
        <v>169</v>
      </c>
      <c r="AU625" s="25" t="s">
        <v>83</v>
      </c>
      <c r="AY625" s="25" t="s">
        <v>167</v>
      </c>
      <c r="BE625" s="215">
        <f>IF(N625="základní",J625,0)</f>
        <v>0</v>
      </c>
      <c r="BF625" s="215">
        <f>IF(N625="snížená",J625,0)</f>
        <v>0</v>
      </c>
      <c r="BG625" s="215">
        <f>IF(N625="zákl. přenesená",J625,0)</f>
        <v>0</v>
      </c>
      <c r="BH625" s="215">
        <f>IF(N625="sníž. přenesená",J625,0)</f>
        <v>0</v>
      </c>
      <c r="BI625" s="215">
        <f>IF(N625="nulová",J625,0)</f>
        <v>0</v>
      </c>
      <c r="BJ625" s="25" t="s">
        <v>28</v>
      </c>
      <c r="BK625" s="215">
        <f>ROUND(I625*H625,1)</f>
        <v>0</v>
      </c>
      <c r="BL625" s="25" t="s">
        <v>243</v>
      </c>
      <c r="BM625" s="25" t="s">
        <v>885</v>
      </c>
    </row>
    <row r="626" spans="2:65" s="11" customFormat="1" ht="29.85" customHeight="1">
      <c r="B626" s="188"/>
      <c r="C626" s="189"/>
      <c r="D626" s="190" t="s">
        <v>74</v>
      </c>
      <c r="E626" s="202" t="s">
        <v>886</v>
      </c>
      <c r="F626" s="202" t="s">
        <v>887</v>
      </c>
      <c r="G626" s="189"/>
      <c r="H626" s="189"/>
      <c r="I626" s="192"/>
      <c r="J626" s="203">
        <f>BK626</f>
        <v>0</v>
      </c>
      <c r="K626" s="189"/>
      <c r="L626" s="194"/>
      <c r="M626" s="195"/>
      <c r="N626" s="196"/>
      <c r="O626" s="196"/>
      <c r="P626" s="197">
        <f>SUM(P627:P632)</f>
        <v>0</v>
      </c>
      <c r="Q626" s="196"/>
      <c r="R626" s="197">
        <f>SUM(R627:R632)</f>
        <v>0.48098999999999997</v>
      </c>
      <c r="S626" s="196"/>
      <c r="T626" s="198">
        <f>SUM(T627:T632)</f>
        <v>3.6682000000000006</v>
      </c>
      <c r="AR626" s="199" t="s">
        <v>83</v>
      </c>
      <c r="AT626" s="200" t="s">
        <v>74</v>
      </c>
      <c r="AU626" s="200" t="s">
        <v>28</v>
      </c>
      <c r="AY626" s="199" t="s">
        <v>167</v>
      </c>
      <c r="BK626" s="201">
        <f>SUM(BK627:BK632)</f>
        <v>0</v>
      </c>
    </row>
    <row r="627" spans="2:65" s="1" customFormat="1" ht="16.5" customHeight="1">
      <c r="B627" s="42"/>
      <c r="C627" s="204" t="s">
        <v>876</v>
      </c>
      <c r="D627" s="204" t="s">
        <v>169</v>
      </c>
      <c r="E627" s="205" t="s">
        <v>888</v>
      </c>
      <c r="F627" s="206" t="s">
        <v>889</v>
      </c>
      <c r="G627" s="207" t="s">
        <v>189</v>
      </c>
      <c r="H627" s="208">
        <v>6</v>
      </c>
      <c r="I627" s="209"/>
      <c r="J627" s="210">
        <f>ROUND(I627*H627,1)</f>
        <v>0</v>
      </c>
      <c r="K627" s="206" t="s">
        <v>21</v>
      </c>
      <c r="L627" s="62"/>
      <c r="M627" s="211" t="s">
        <v>21</v>
      </c>
      <c r="N627" s="212" t="s">
        <v>46</v>
      </c>
      <c r="O627" s="43"/>
      <c r="P627" s="213">
        <f>O627*H627</f>
        <v>0</v>
      </c>
      <c r="Q627" s="213">
        <v>7.6689999999999994E-2</v>
      </c>
      <c r="R627" s="213">
        <f>Q627*H627</f>
        <v>0.46013999999999999</v>
      </c>
      <c r="S627" s="213">
        <v>0</v>
      </c>
      <c r="T627" s="214">
        <f>S627*H627</f>
        <v>0</v>
      </c>
      <c r="AR627" s="25" t="s">
        <v>243</v>
      </c>
      <c r="AT627" s="25" t="s">
        <v>169</v>
      </c>
      <c r="AU627" s="25" t="s">
        <v>83</v>
      </c>
      <c r="AY627" s="25" t="s">
        <v>167</v>
      </c>
      <c r="BE627" s="215">
        <f>IF(N627="základní",J627,0)</f>
        <v>0</v>
      </c>
      <c r="BF627" s="215">
        <f>IF(N627="snížená",J627,0)</f>
        <v>0</v>
      </c>
      <c r="BG627" s="215">
        <f>IF(N627="zákl. přenesená",J627,0)</f>
        <v>0</v>
      </c>
      <c r="BH627" s="215">
        <f>IF(N627="sníž. přenesená",J627,0)</f>
        <v>0</v>
      </c>
      <c r="BI627" s="215">
        <f>IF(N627="nulová",J627,0)</f>
        <v>0</v>
      </c>
      <c r="BJ627" s="25" t="s">
        <v>28</v>
      </c>
      <c r="BK627" s="215">
        <f>ROUND(I627*H627,1)</f>
        <v>0</v>
      </c>
      <c r="BL627" s="25" t="s">
        <v>243</v>
      </c>
      <c r="BM627" s="25" t="s">
        <v>890</v>
      </c>
    </row>
    <row r="628" spans="2:65" s="1" customFormat="1" ht="16.5" customHeight="1">
      <c r="B628" s="42"/>
      <c r="C628" s="204" t="s">
        <v>881</v>
      </c>
      <c r="D628" s="204" t="s">
        <v>169</v>
      </c>
      <c r="E628" s="205" t="s">
        <v>891</v>
      </c>
      <c r="F628" s="206" t="s">
        <v>892</v>
      </c>
      <c r="G628" s="207" t="s">
        <v>198</v>
      </c>
      <c r="H628" s="208">
        <v>1</v>
      </c>
      <c r="I628" s="209"/>
      <c r="J628" s="210">
        <f>ROUND(I628*H628,1)</f>
        <v>0</v>
      </c>
      <c r="K628" s="206" t="s">
        <v>21</v>
      </c>
      <c r="L628" s="62"/>
      <c r="M628" s="211" t="s">
        <v>21</v>
      </c>
      <c r="N628" s="212" t="s">
        <v>46</v>
      </c>
      <c r="O628" s="43"/>
      <c r="P628" s="213">
        <f>O628*H628</f>
        <v>0</v>
      </c>
      <c r="Q628" s="213">
        <v>2.085E-2</v>
      </c>
      <c r="R628" s="213">
        <f>Q628*H628</f>
        <v>2.085E-2</v>
      </c>
      <c r="S628" s="213">
        <v>0</v>
      </c>
      <c r="T628" s="214">
        <f>S628*H628</f>
        <v>0</v>
      </c>
      <c r="AR628" s="25" t="s">
        <v>243</v>
      </c>
      <c r="AT628" s="25" t="s">
        <v>169</v>
      </c>
      <c r="AU628" s="25" t="s">
        <v>83</v>
      </c>
      <c r="AY628" s="25" t="s">
        <v>167</v>
      </c>
      <c r="BE628" s="215">
        <f>IF(N628="základní",J628,0)</f>
        <v>0</v>
      </c>
      <c r="BF628" s="215">
        <f>IF(N628="snížená",J628,0)</f>
        <v>0</v>
      </c>
      <c r="BG628" s="215">
        <f>IF(N628="zákl. přenesená",J628,0)</f>
        <v>0</v>
      </c>
      <c r="BH628" s="215">
        <f>IF(N628="sníž. přenesená",J628,0)</f>
        <v>0</v>
      </c>
      <c r="BI628" s="215">
        <f>IF(N628="nulová",J628,0)</f>
        <v>0</v>
      </c>
      <c r="BJ628" s="25" t="s">
        <v>28</v>
      </c>
      <c r="BK628" s="215">
        <f>ROUND(I628*H628,1)</f>
        <v>0</v>
      </c>
      <c r="BL628" s="25" t="s">
        <v>243</v>
      </c>
      <c r="BM628" s="25" t="s">
        <v>893</v>
      </c>
    </row>
    <row r="629" spans="2:65" s="1" customFormat="1" ht="16.5" customHeight="1">
      <c r="B629" s="42"/>
      <c r="C629" s="204" t="s">
        <v>885</v>
      </c>
      <c r="D629" s="204" t="s">
        <v>169</v>
      </c>
      <c r="E629" s="205" t="s">
        <v>894</v>
      </c>
      <c r="F629" s="206" t="s">
        <v>895</v>
      </c>
      <c r="G629" s="207" t="s">
        <v>189</v>
      </c>
      <c r="H629" s="208">
        <v>36.682000000000002</v>
      </c>
      <c r="I629" s="209"/>
      <c r="J629" s="210">
        <f>ROUND(I629*H629,1)</f>
        <v>0</v>
      </c>
      <c r="K629" s="206" t="s">
        <v>21</v>
      </c>
      <c r="L629" s="62"/>
      <c r="M629" s="211" t="s">
        <v>21</v>
      </c>
      <c r="N629" s="212" t="s">
        <v>46</v>
      </c>
      <c r="O629" s="43"/>
      <c r="P629" s="213">
        <f>O629*H629</f>
        <v>0</v>
      </c>
      <c r="Q629" s="213">
        <v>0</v>
      </c>
      <c r="R629" s="213">
        <f>Q629*H629</f>
        <v>0</v>
      </c>
      <c r="S629" s="213">
        <v>0.1</v>
      </c>
      <c r="T629" s="214">
        <f>S629*H629</f>
        <v>3.6682000000000006</v>
      </c>
      <c r="AR629" s="25" t="s">
        <v>243</v>
      </c>
      <c r="AT629" s="25" t="s">
        <v>169</v>
      </c>
      <c r="AU629" s="25" t="s">
        <v>83</v>
      </c>
      <c r="AY629" s="25" t="s">
        <v>167</v>
      </c>
      <c r="BE629" s="215">
        <f>IF(N629="základní",J629,0)</f>
        <v>0</v>
      </c>
      <c r="BF629" s="215">
        <f>IF(N629="snížená",J629,0)</f>
        <v>0</v>
      </c>
      <c r="BG629" s="215">
        <f>IF(N629="zákl. přenesená",J629,0)</f>
        <v>0</v>
      </c>
      <c r="BH629" s="215">
        <f>IF(N629="sníž. přenesená",J629,0)</f>
        <v>0</v>
      </c>
      <c r="BI629" s="215">
        <f>IF(N629="nulová",J629,0)</f>
        <v>0</v>
      </c>
      <c r="BJ629" s="25" t="s">
        <v>28</v>
      </c>
      <c r="BK629" s="215">
        <f>ROUND(I629*H629,1)</f>
        <v>0</v>
      </c>
      <c r="BL629" s="25" t="s">
        <v>243</v>
      </c>
      <c r="BM629" s="25" t="s">
        <v>896</v>
      </c>
    </row>
    <row r="630" spans="2:65" s="13" customFormat="1">
      <c r="B630" s="227"/>
      <c r="C630" s="228"/>
      <c r="D630" s="218" t="s">
        <v>175</v>
      </c>
      <c r="E630" s="229" t="s">
        <v>21</v>
      </c>
      <c r="F630" s="230" t="s">
        <v>897</v>
      </c>
      <c r="G630" s="228"/>
      <c r="H630" s="231">
        <v>36.682000000000002</v>
      </c>
      <c r="I630" s="232"/>
      <c r="J630" s="228"/>
      <c r="K630" s="228"/>
      <c r="L630" s="233"/>
      <c r="M630" s="234"/>
      <c r="N630" s="235"/>
      <c r="O630" s="235"/>
      <c r="P630" s="235"/>
      <c r="Q630" s="235"/>
      <c r="R630" s="235"/>
      <c r="S630" s="235"/>
      <c r="T630" s="236"/>
      <c r="AT630" s="237" t="s">
        <v>175</v>
      </c>
      <c r="AU630" s="237" t="s">
        <v>83</v>
      </c>
      <c r="AV630" s="13" t="s">
        <v>83</v>
      </c>
      <c r="AW630" s="13" t="s">
        <v>37</v>
      </c>
      <c r="AX630" s="13" t="s">
        <v>75</v>
      </c>
      <c r="AY630" s="237" t="s">
        <v>167</v>
      </c>
    </row>
    <row r="631" spans="2:65" s="14" customFormat="1">
      <c r="B631" s="238"/>
      <c r="C631" s="239"/>
      <c r="D631" s="218" t="s">
        <v>175</v>
      </c>
      <c r="E631" s="240" t="s">
        <v>21</v>
      </c>
      <c r="F631" s="241" t="s">
        <v>183</v>
      </c>
      <c r="G631" s="239"/>
      <c r="H631" s="242">
        <v>36.682000000000002</v>
      </c>
      <c r="I631" s="243"/>
      <c r="J631" s="239"/>
      <c r="K631" s="239"/>
      <c r="L631" s="244"/>
      <c r="M631" s="245"/>
      <c r="N631" s="246"/>
      <c r="O631" s="246"/>
      <c r="P631" s="246"/>
      <c r="Q631" s="246"/>
      <c r="R631" s="246"/>
      <c r="S631" s="246"/>
      <c r="T631" s="247"/>
      <c r="AT631" s="248" t="s">
        <v>175</v>
      </c>
      <c r="AU631" s="248" t="s">
        <v>83</v>
      </c>
      <c r="AV631" s="14" t="s">
        <v>174</v>
      </c>
      <c r="AW631" s="14" t="s">
        <v>6</v>
      </c>
      <c r="AX631" s="14" t="s">
        <v>28</v>
      </c>
      <c r="AY631" s="248" t="s">
        <v>167</v>
      </c>
    </row>
    <row r="632" spans="2:65" s="1" customFormat="1" ht="16.5" customHeight="1">
      <c r="B632" s="42"/>
      <c r="C632" s="204" t="s">
        <v>890</v>
      </c>
      <c r="D632" s="204" t="s">
        <v>169</v>
      </c>
      <c r="E632" s="205" t="s">
        <v>898</v>
      </c>
      <c r="F632" s="206" t="s">
        <v>899</v>
      </c>
      <c r="G632" s="207" t="s">
        <v>614</v>
      </c>
      <c r="H632" s="270"/>
      <c r="I632" s="209"/>
      <c r="J632" s="210">
        <f>ROUND(I632*H632,1)</f>
        <v>0</v>
      </c>
      <c r="K632" s="206" t="s">
        <v>173</v>
      </c>
      <c r="L632" s="62"/>
      <c r="M632" s="211" t="s">
        <v>21</v>
      </c>
      <c r="N632" s="212" t="s">
        <v>46</v>
      </c>
      <c r="O632" s="43"/>
      <c r="P632" s="213">
        <f>O632*H632</f>
        <v>0</v>
      </c>
      <c r="Q632" s="213">
        <v>0</v>
      </c>
      <c r="R632" s="213">
        <f>Q632*H632</f>
        <v>0</v>
      </c>
      <c r="S632" s="213">
        <v>0</v>
      </c>
      <c r="T632" s="214">
        <f>S632*H632</f>
        <v>0</v>
      </c>
      <c r="AR632" s="25" t="s">
        <v>243</v>
      </c>
      <c r="AT632" s="25" t="s">
        <v>169</v>
      </c>
      <c r="AU632" s="25" t="s">
        <v>83</v>
      </c>
      <c r="AY632" s="25" t="s">
        <v>167</v>
      </c>
      <c r="BE632" s="215">
        <f>IF(N632="základní",J632,0)</f>
        <v>0</v>
      </c>
      <c r="BF632" s="215">
        <f>IF(N632="snížená",J632,0)</f>
        <v>0</v>
      </c>
      <c r="BG632" s="215">
        <f>IF(N632="zákl. přenesená",J632,0)</f>
        <v>0</v>
      </c>
      <c r="BH632" s="215">
        <f>IF(N632="sníž. přenesená",J632,0)</f>
        <v>0</v>
      </c>
      <c r="BI632" s="215">
        <f>IF(N632="nulová",J632,0)</f>
        <v>0</v>
      </c>
      <c r="BJ632" s="25" t="s">
        <v>28</v>
      </c>
      <c r="BK632" s="215">
        <f>ROUND(I632*H632,1)</f>
        <v>0</v>
      </c>
      <c r="BL632" s="25" t="s">
        <v>243</v>
      </c>
      <c r="BM632" s="25" t="s">
        <v>900</v>
      </c>
    </row>
    <row r="633" spans="2:65" s="11" customFormat="1" ht="29.85" customHeight="1">
      <c r="B633" s="188"/>
      <c r="C633" s="189"/>
      <c r="D633" s="190" t="s">
        <v>74</v>
      </c>
      <c r="E633" s="202" t="s">
        <v>901</v>
      </c>
      <c r="F633" s="202" t="s">
        <v>902</v>
      </c>
      <c r="G633" s="189"/>
      <c r="H633" s="189"/>
      <c r="I633" s="192"/>
      <c r="J633" s="203">
        <f>BK633</f>
        <v>0</v>
      </c>
      <c r="K633" s="189"/>
      <c r="L633" s="194"/>
      <c r="M633" s="195"/>
      <c r="N633" s="196"/>
      <c r="O633" s="196"/>
      <c r="P633" s="197">
        <f>SUM(P634:P701)</f>
        <v>0</v>
      </c>
      <c r="Q633" s="196"/>
      <c r="R633" s="197">
        <f>SUM(R634:R701)</f>
        <v>2.4212400000000005</v>
      </c>
      <c r="S633" s="196"/>
      <c r="T633" s="198">
        <f>SUM(T634:T701)</f>
        <v>0.17256471000000001</v>
      </c>
      <c r="AR633" s="199" t="s">
        <v>83</v>
      </c>
      <c r="AT633" s="200" t="s">
        <v>74</v>
      </c>
      <c r="AU633" s="200" t="s">
        <v>28</v>
      </c>
      <c r="AY633" s="199" t="s">
        <v>167</v>
      </c>
      <c r="BK633" s="201">
        <f>SUM(BK634:BK701)</f>
        <v>0</v>
      </c>
    </row>
    <row r="634" spans="2:65" s="1" customFormat="1" ht="16.5" customHeight="1">
      <c r="B634" s="42"/>
      <c r="C634" s="204" t="s">
        <v>893</v>
      </c>
      <c r="D634" s="204" t="s">
        <v>169</v>
      </c>
      <c r="E634" s="205" t="s">
        <v>903</v>
      </c>
      <c r="F634" s="206" t="s">
        <v>904</v>
      </c>
      <c r="G634" s="207" t="s">
        <v>222</v>
      </c>
      <c r="H634" s="208">
        <v>7.2350000000000003</v>
      </c>
      <c r="I634" s="209"/>
      <c r="J634" s="210">
        <f>ROUND(I634*H634,1)</f>
        <v>0</v>
      </c>
      <c r="K634" s="206" t="s">
        <v>21</v>
      </c>
      <c r="L634" s="62"/>
      <c r="M634" s="211" t="s">
        <v>21</v>
      </c>
      <c r="N634" s="212" t="s">
        <v>46</v>
      </c>
      <c r="O634" s="43"/>
      <c r="P634" s="213">
        <f>O634*H634</f>
        <v>0</v>
      </c>
      <c r="Q634" s="213">
        <v>0</v>
      </c>
      <c r="R634" s="213">
        <f>Q634*H634</f>
        <v>0</v>
      </c>
      <c r="S634" s="213">
        <v>0</v>
      </c>
      <c r="T634" s="214">
        <f>S634*H634</f>
        <v>0</v>
      </c>
      <c r="AR634" s="25" t="s">
        <v>243</v>
      </c>
      <c r="AT634" s="25" t="s">
        <v>169</v>
      </c>
      <c r="AU634" s="25" t="s">
        <v>83</v>
      </c>
      <c r="AY634" s="25" t="s">
        <v>167</v>
      </c>
      <c r="BE634" s="215">
        <f>IF(N634="základní",J634,0)</f>
        <v>0</v>
      </c>
      <c r="BF634" s="215">
        <f>IF(N634="snížená",J634,0)</f>
        <v>0</v>
      </c>
      <c r="BG634" s="215">
        <f>IF(N634="zákl. přenesená",J634,0)</f>
        <v>0</v>
      </c>
      <c r="BH634" s="215">
        <f>IF(N634="sníž. přenesená",J634,0)</f>
        <v>0</v>
      </c>
      <c r="BI634" s="215">
        <f>IF(N634="nulová",J634,0)</f>
        <v>0</v>
      </c>
      <c r="BJ634" s="25" t="s">
        <v>28</v>
      </c>
      <c r="BK634" s="215">
        <f>ROUND(I634*H634,1)</f>
        <v>0</v>
      </c>
      <c r="BL634" s="25" t="s">
        <v>243</v>
      </c>
      <c r="BM634" s="25" t="s">
        <v>905</v>
      </c>
    </row>
    <row r="635" spans="2:65" s="13" customFormat="1">
      <c r="B635" s="227"/>
      <c r="C635" s="228"/>
      <c r="D635" s="218" t="s">
        <v>175</v>
      </c>
      <c r="E635" s="229" t="s">
        <v>21</v>
      </c>
      <c r="F635" s="230" t="s">
        <v>906</v>
      </c>
      <c r="G635" s="228"/>
      <c r="H635" s="231">
        <v>7.2350000000000003</v>
      </c>
      <c r="I635" s="232"/>
      <c r="J635" s="228"/>
      <c r="K635" s="228"/>
      <c r="L635" s="233"/>
      <c r="M635" s="234"/>
      <c r="N635" s="235"/>
      <c r="O635" s="235"/>
      <c r="P635" s="235"/>
      <c r="Q635" s="235"/>
      <c r="R635" s="235"/>
      <c r="S635" s="235"/>
      <c r="T635" s="236"/>
      <c r="AT635" s="237" t="s">
        <v>175</v>
      </c>
      <c r="AU635" s="237" t="s">
        <v>83</v>
      </c>
      <c r="AV635" s="13" t="s">
        <v>83</v>
      </c>
      <c r="AW635" s="13" t="s">
        <v>37</v>
      </c>
      <c r="AX635" s="13" t="s">
        <v>75</v>
      </c>
      <c r="AY635" s="237" t="s">
        <v>167</v>
      </c>
    </row>
    <row r="636" spans="2:65" s="14" customFormat="1">
      <c r="B636" s="238"/>
      <c r="C636" s="239"/>
      <c r="D636" s="218" t="s">
        <v>175</v>
      </c>
      <c r="E636" s="240" t="s">
        <v>21</v>
      </c>
      <c r="F636" s="241" t="s">
        <v>183</v>
      </c>
      <c r="G636" s="239"/>
      <c r="H636" s="242">
        <v>7.2350000000000003</v>
      </c>
      <c r="I636" s="243"/>
      <c r="J636" s="239"/>
      <c r="K636" s="239"/>
      <c r="L636" s="244"/>
      <c r="M636" s="245"/>
      <c r="N636" s="246"/>
      <c r="O636" s="246"/>
      <c r="P636" s="246"/>
      <c r="Q636" s="246"/>
      <c r="R636" s="246"/>
      <c r="S636" s="246"/>
      <c r="T636" s="247"/>
      <c r="AT636" s="248" t="s">
        <v>175</v>
      </c>
      <c r="AU636" s="248" t="s">
        <v>83</v>
      </c>
      <c r="AV636" s="14" t="s">
        <v>174</v>
      </c>
      <c r="AW636" s="14" t="s">
        <v>6</v>
      </c>
      <c r="AX636" s="14" t="s">
        <v>28</v>
      </c>
      <c r="AY636" s="248" t="s">
        <v>167</v>
      </c>
    </row>
    <row r="637" spans="2:65" s="1" customFormat="1" ht="16.5" customHeight="1">
      <c r="B637" s="42"/>
      <c r="C637" s="204" t="s">
        <v>896</v>
      </c>
      <c r="D637" s="204" t="s">
        <v>169</v>
      </c>
      <c r="E637" s="205" t="s">
        <v>907</v>
      </c>
      <c r="F637" s="206" t="s">
        <v>908</v>
      </c>
      <c r="G637" s="207" t="s">
        <v>198</v>
      </c>
      <c r="H637" s="208">
        <v>1</v>
      </c>
      <c r="I637" s="209"/>
      <c r="J637" s="210">
        <f>ROUND(I637*H637,1)</f>
        <v>0</v>
      </c>
      <c r="K637" s="206" t="s">
        <v>21</v>
      </c>
      <c r="L637" s="62"/>
      <c r="M637" s="211" t="s">
        <v>21</v>
      </c>
      <c r="N637" s="212" t="s">
        <v>46</v>
      </c>
      <c r="O637" s="43"/>
      <c r="P637" s="213">
        <f>O637*H637</f>
        <v>0</v>
      </c>
      <c r="Q637" s="213">
        <v>7.9000000000000001E-4</v>
      </c>
      <c r="R637" s="213">
        <f>Q637*H637</f>
        <v>7.9000000000000001E-4</v>
      </c>
      <c r="S637" s="213">
        <v>0</v>
      </c>
      <c r="T637" s="214">
        <f>S637*H637</f>
        <v>0</v>
      </c>
      <c r="AR637" s="25" t="s">
        <v>243</v>
      </c>
      <c r="AT637" s="25" t="s">
        <v>169</v>
      </c>
      <c r="AU637" s="25" t="s">
        <v>83</v>
      </c>
      <c r="AY637" s="25" t="s">
        <v>167</v>
      </c>
      <c r="BE637" s="215">
        <f>IF(N637="základní",J637,0)</f>
        <v>0</v>
      </c>
      <c r="BF637" s="215">
        <f>IF(N637="snížená",J637,0)</f>
        <v>0</v>
      </c>
      <c r="BG637" s="215">
        <f>IF(N637="zákl. přenesená",J637,0)</f>
        <v>0</v>
      </c>
      <c r="BH637" s="215">
        <f>IF(N637="sníž. přenesená",J637,0)</f>
        <v>0</v>
      </c>
      <c r="BI637" s="215">
        <f>IF(N637="nulová",J637,0)</f>
        <v>0</v>
      </c>
      <c r="BJ637" s="25" t="s">
        <v>28</v>
      </c>
      <c r="BK637" s="215">
        <f>ROUND(I637*H637,1)</f>
        <v>0</v>
      </c>
      <c r="BL637" s="25" t="s">
        <v>243</v>
      </c>
      <c r="BM637" s="25" t="s">
        <v>909</v>
      </c>
    </row>
    <row r="638" spans="2:65" s="13" customFormat="1">
      <c r="B638" s="227"/>
      <c r="C638" s="228"/>
      <c r="D638" s="218" t="s">
        <v>175</v>
      </c>
      <c r="E638" s="229" t="s">
        <v>21</v>
      </c>
      <c r="F638" s="230" t="s">
        <v>910</v>
      </c>
      <c r="G638" s="228"/>
      <c r="H638" s="231">
        <v>1</v>
      </c>
      <c r="I638" s="232"/>
      <c r="J638" s="228"/>
      <c r="K638" s="228"/>
      <c r="L638" s="233"/>
      <c r="M638" s="234"/>
      <c r="N638" s="235"/>
      <c r="O638" s="235"/>
      <c r="P638" s="235"/>
      <c r="Q638" s="235"/>
      <c r="R638" s="235"/>
      <c r="S638" s="235"/>
      <c r="T638" s="236"/>
      <c r="AT638" s="237" t="s">
        <v>175</v>
      </c>
      <c r="AU638" s="237" t="s">
        <v>83</v>
      </c>
      <c r="AV638" s="13" t="s">
        <v>83</v>
      </c>
      <c r="AW638" s="13" t="s">
        <v>37</v>
      </c>
      <c r="AX638" s="13" t="s">
        <v>28</v>
      </c>
      <c r="AY638" s="237" t="s">
        <v>167</v>
      </c>
    </row>
    <row r="639" spans="2:65" s="1" customFormat="1" ht="16.5" customHeight="1">
      <c r="B639" s="42"/>
      <c r="C639" s="204" t="s">
        <v>900</v>
      </c>
      <c r="D639" s="204" t="s">
        <v>169</v>
      </c>
      <c r="E639" s="205" t="s">
        <v>911</v>
      </c>
      <c r="F639" s="206" t="s">
        <v>912</v>
      </c>
      <c r="G639" s="207" t="s">
        <v>198</v>
      </c>
      <c r="H639" s="208">
        <v>4</v>
      </c>
      <c r="I639" s="209"/>
      <c r="J639" s="210">
        <f>ROUND(I639*H639,1)</f>
        <v>0</v>
      </c>
      <c r="K639" s="206" t="s">
        <v>173</v>
      </c>
      <c r="L639" s="62"/>
      <c r="M639" s="211" t="s">
        <v>21</v>
      </c>
      <c r="N639" s="212" t="s">
        <v>46</v>
      </c>
      <c r="O639" s="43"/>
      <c r="P639" s="213">
        <f>O639*H639</f>
        <v>0</v>
      </c>
      <c r="Q639" s="213">
        <v>4.2000000000000002E-4</v>
      </c>
      <c r="R639" s="213">
        <f>Q639*H639</f>
        <v>1.6800000000000001E-3</v>
      </c>
      <c r="S639" s="213">
        <v>0</v>
      </c>
      <c r="T639" s="214">
        <f>S639*H639</f>
        <v>0</v>
      </c>
      <c r="AR639" s="25" t="s">
        <v>243</v>
      </c>
      <c r="AT639" s="25" t="s">
        <v>169</v>
      </c>
      <c r="AU639" s="25" t="s">
        <v>83</v>
      </c>
      <c r="AY639" s="25" t="s">
        <v>167</v>
      </c>
      <c r="BE639" s="215">
        <f>IF(N639="základní",J639,0)</f>
        <v>0</v>
      </c>
      <c r="BF639" s="215">
        <f>IF(N639="snížená",J639,0)</f>
        <v>0</v>
      </c>
      <c r="BG639" s="215">
        <f>IF(N639="zákl. přenesená",J639,0)</f>
        <v>0</v>
      </c>
      <c r="BH639" s="215">
        <f>IF(N639="sníž. přenesená",J639,0)</f>
        <v>0</v>
      </c>
      <c r="BI639" s="215">
        <f>IF(N639="nulová",J639,0)</f>
        <v>0</v>
      </c>
      <c r="BJ639" s="25" t="s">
        <v>28</v>
      </c>
      <c r="BK639" s="215">
        <f>ROUND(I639*H639,1)</f>
        <v>0</v>
      </c>
      <c r="BL639" s="25" t="s">
        <v>243</v>
      </c>
      <c r="BM639" s="25" t="s">
        <v>913</v>
      </c>
    </row>
    <row r="640" spans="2:65" s="13" customFormat="1">
      <c r="B640" s="227"/>
      <c r="C640" s="228"/>
      <c r="D640" s="218" t="s">
        <v>175</v>
      </c>
      <c r="E640" s="229" t="s">
        <v>21</v>
      </c>
      <c r="F640" s="230" t="s">
        <v>914</v>
      </c>
      <c r="G640" s="228"/>
      <c r="H640" s="231">
        <v>4</v>
      </c>
      <c r="I640" s="232"/>
      <c r="J640" s="228"/>
      <c r="K640" s="228"/>
      <c r="L640" s="233"/>
      <c r="M640" s="234"/>
      <c r="N640" s="235"/>
      <c r="O640" s="235"/>
      <c r="P640" s="235"/>
      <c r="Q640" s="235"/>
      <c r="R640" s="235"/>
      <c r="S640" s="235"/>
      <c r="T640" s="236"/>
      <c r="AT640" s="237" t="s">
        <v>175</v>
      </c>
      <c r="AU640" s="237" t="s">
        <v>83</v>
      </c>
      <c r="AV640" s="13" t="s">
        <v>83</v>
      </c>
      <c r="AW640" s="13" t="s">
        <v>37</v>
      </c>
      <c r="AX640" s="13" t="s">
        <v>28</v>
      </c>
      <c r="AY640" s="237" t="s">
        <v>167</v>
      </c>
    </row>
    <row r="641" spans="2:65" s="1" customFormat="1" ht="25.5" customHeight="1">
      <c r="B641" s="42"/>
      <c r="C641" s="260" t="s">
        <v>905</v>
      </c>
      <c r="D641" s="260" t="s">
        <v>260</v>
      </c>
      <c r="E641" s="261" t="s">
        <v>915</v>
      </c>
      <c r="F641" s="262" t="s">
        <v>916</v>
      </c>
      <c r="G641" s="263" t="s">
        <v>198</v>
      </c>
      <c r="H641" s="264">
        <v>4</v>
      </c>
      <c r="I641" s="265"/>
      <c r="J641" s="266">
        <f>ROUND(I641*H641,1)</f>
        <v>0</v>
      </c>
      <c r="K641" s="262" t="s">
        <v>21</v>
      </c>
      <c r="L641" s="267"/>
      <c r="M641" s="268" t="s">
        <v>21</v>
      </c>
      <c r="N641" s="269" t="s">
        <v>46</v>
      </c>
      <c r="O641" s="43"/>
      <c r="P641" s="213">
        <f>O641*H641</f>
        <v>0</v>
      </c>
      <c r="Q641" s="213">
        <v>2.8000000000000001E-2</v>
      </c>
      <c r="R641" s="213">
        <f>Q641*H641</f>
        <v>0.112</v>
      </c>
      <c r="S641" s="213">
        <v>0</v>
      </c>
      <c r="T641" s="214">
        <f>S641*H641</f>
        <v>0</v>
      </c>
      <c r="AR641" s="25" t="s">
        <v>322</v>
      </c>
      <c r="AT641" s="25" t="s">
        <v>260</v>
      </c>
      <c r="AU641" s="25" t="s">
        <v>83</v>
      </c>
      <c r="AY641" s="25" t="s">
        <v>167</v>
      </c>
      <c r="BE641" s="215">
        <f>IF(N641="základní",J641,0)</f>
        <v>0</v>
      </c>
      <c r="BF641" s="215">
        <f>IF(N641="snížená",J641,0)</f>
        <v>0</v>
      </c>
      <c r="BG641" s="215">
        <f>IF(N641="zákl. přenesená",J641,0)</f>
        <v>0</v>
      </c>
      <c r="BH641" s="215">
        <f>IF(N641="sníž. přenesená",J641,0)</f>
        <v>0</v>
      </c>
      <c r="BI641" s="215">
        <f>IF(N641="nulová",J641,0)</f>
        <v>0</v>
      </c>
      <c r="BJ641" s="25" t="s">
        <v>28</v>
      </c>
      <c r="BK641" s="215">
        <f>ROUND(I641*H641,1)</f>
        <v>0</v>
      </c>
      <c r="BL641" s="25" t="s">
        <v>243</v>
      </c>
      <c r="BM641" s="25" t="s">
        <v>917</v>
      </c>
    </row>
    <row r="642" spans="2:65" s="1" customFormat="1" ht="16.5" customHeight="1">
      <c r="B642" s="42"/>
      <c r="C642" s="204" t="s">
        <v>909</v>
      </c>
      <c r="D642" s="204" t="s">
        <v>169</v>
      </c>
      <c r="E642" s="205" t="s">
        <v>918</v>
      </c>
      <c r="F642" s="206" t="s">
        <v>919</v>
      </c>
      <c r="G642" s="207" t="s">
        <v>189</v>
      </c>
      <c r="H642" s="208">
        <v>4.5670000000000002</v>
      </c>
      <c r="I642" s="209"/>
      <c r="J642" s="210">
        <f>ROUND(I642*H642,1)</f>
        <v>0</v>
      </c>
      <c r="K642" s="206" t="s">
        <v>173</v>
      </c>
      <c r="L642" s="62"/>
      <c r="M642" s="211" t="s">
        <v>21</v>
      </c>
      <c r="N642" s="212" t="s">
        <v>46</v>
      </c>
      <c r="O642" s="43"/>
      <c r="P642" s="213">
        <f>O642*H642</f>
        <v>0</v>
      </c>
      <c r="Q642" s="213">
        <v>0</v>
      </c>
      <c r="R642" s="213">
        <f>Q642*H642</f>
        <v>0</v>
      </c>
      <c r="S642" s="213">
        <v>0</v>
      </c>
      <c r="T642" s="214">
        <f>S642*H642</f>
        <v>0</v>
      </c>
      <c r="AR642" s="25" t="s">
        <v>243</v>
      </c>
      <c r="AT642" s="25" t="s">
        <v>169</v>
      </c>
      <c r="AU642" s="25" t="s">
        <v>83</v>
      </c>
      <c r="AY642" s="25" t="s">
        <v>167</v>
      </c>
      <c r="BE642" s="215">
        <f>IF(N642="základní",J642,0)</f>
        <v>0</v>
      </c>
      <c r="BF642" s="215">
        <f>IF(N642="snížená",J642,0)</f>
        <v>0</v>
      </c>
      <c r="BG642" s="215">
        <f>IF(N642="zákl. přenesená",J642,0)</f>
        <v>0</v>
      </c>
      <c r="BH642" s="215">
        <f>IF(N642="sníž. přenesená",J642,0)</f>
        <v>0</v>
      </c>
      <c r="BI642" s="215">
        <f>IF(N642="nulová",J642,0)</f>
        <v>0</v>
      </c>
      <c r="BJ642" s="25" t="s">
        <v>28</v>
      </c>
      <c r="BK642" s="215">
        <f>ROUND(I642*H642,1)</f>
        <v>0</v>
      </c>
      <c r="BL642" s="25" t="s">
        <v>243</v>
      </c>
      <c r="BM642" s="25" t="s">
        <v>920</v>
      </c>
    </row>
    <row r="643" spans="2:65" s="13" customFormat="1">
      <c r="B643" s="227"/>
      <c r="C643" s="228"/>
      <c r="D643" s="218" t="s">
        <v>175</v>
      </c>
      <c r="E643" s="229" t="s">
        <v>21</v>
      </c>
      <c r="F643" s="230" t="s">
        <v>921</v>
      </c>
      <c r="G643" s="228"/>
      <c r="H643" s="231">
        <v>4.5670000000000002</v>
      </c>
      <c r="I643" s="232"/>
      <c r="J643" s="228"/>
      <c r="K643" s="228"/>
      <c r="L643" s="233"/>
      <c r="M643" s="234"/>
      <c r="N643" s="235"/>
      <c r="O643" s="235"/>
      <c r="P643" s="235"/>
      <c r="Q643" s="235"/>
      <c r="R643" s="235"/>
      <c r="S643" s="235"/>
      <c r="T643" s="236"/>
      <c r="AT643" s="237" t="s">
        <v>175</v>
      </c>
      <c r="AU643" s="237" t="s">
        <v>83</v>
      </c>
      <c r="AV643" s="13" t="s">
        <v>83</v>
      </c>
      <c r="AW643" s="13" t="s">
        <v>37</v>
      </c>
      <c r="AX643" s="13" t="s">
        <v>28</v>
      </c>
      <c r="AY643" s="237" t="s">
        <v>167</v>
      </c>
    </row>
    <row r="644" spans="2:65" s="1" customFormat="1" ht="25.5" customHeight="1">
      <c r="B644" s="42"/>
      <c r="C644" s="204" t="s">
        <v>913</v>
      </c>
      <c r="D644" s="204" t="s">
        <v>169</v>
      </c>
      <c r="E644" s="205" t="s">
        <v>922</v>
      </c>
      <c r="F644" s="206" t="s">
        <v>923</v>
      </c>
      <c r="G644" s="207" t="s">
        <v>198</v>
      </c>
      <c r="H644" s="208">
        <v>1</v>
      </c>
      <c r="I644" s="209"/>
      <c r="J644" s="210">
        <f>ROUND(I644*H644,1)</f>
        <v>0</v>
      </c>
      <c r="K644" s="206" t="s">
        <v>173</v>
      </c>
      <c r="L644" s="62"/>
      <c r="M644" s="211" t="s">
        <v>21</v>
      </c>
      <c r="N644" s="212" t="s">
        <v>46</v>
      </c>
      <c r="O644" s="43"/>
      <c r="P644" s="213">
        <f>O644*H644</f>
        <v>0</v>
      </c>
      <c r="Q644" s="213">
        <v>0</v>
      </c>
      <c r="R644" s="213">
        <f>Q644*H644</f>
        <v>0</v>
      </c>
      <c r="S644" s="213">
        <v>0</v>
      </c>
      <c r="T644" s="214">
        <f>S644*H644</f>
        <v>0</v>
      </c>
      <c r="AR644" s="25" t="s">
        <v>243</v>
      </c>
      <c r="AT644" s="25" t="s">
        <v>169</v>
      </c>
      <c r="AU644" s="25" t="s">
        <v>83</v>
      </c>
      <c r="AY644" s="25" t="s">
        <v>167</v>
      </c>
      <c r="BE644" s="215">
        <f>IF(N644="základní",J644,0)</f>
        <v>0</v>
      </c>
      <c r="BF644" s="215">
        <f>IF(N644="snížená",J644,0)</f>
        <v>0</v>
      </c>
      <c r="BG644" s="215">
        <f>IF(N644="zákl. přenesená",J644,0)</f>
        <v>0</v>
      </c>
      <c r="BH644" s="215">
        <f>IF(N644="sníž. přenesená",J644,0)</f>
        <v>0</v>
      </c>
      <c r="BI644" s="215">
        <f>IF(N644="nulová",J644,0)</f>
        <v>0</v>
      </c>
      <c r="BJ644" s="25" t="s">
        <v>28</v>
      </c>
      <c r="BK644" s="215">
        <f>ROUND(I644*H644,1)</f>
        <v>0</v>
      </c>
      <c r="BL644" s="25" t="s">
        <v>243</v>
      </c>
      <c r="BM644" s="25" t="s">
        <v>924</v>
      </c>
    </row>
    <row r="645" spans="2:65" s="13" customFormat="1">
      <c r="B645" s="227"/>
      <c r="C645" s="228"/>
      <c r="D645" s="218" t="s">
        <v>175</v>
      </c>
      <c r="E645" s="229" t="s">
        <v>21</v>
      </c>
      <c r="F645" s="230" t="s">
        <v>925</v>
      </c>
      <c r="G645" s="228"/>
      <c r="H645" s="231">
        <v>1</v>
      </c>
      <c r="I645" s="232"/>
      <c r="J645" s="228"/>
      <c r="K645" s="228"/>
      <c r="L645" s="233"/>
      <c r="M645" s="234"/>
      <c r="N645" s="235"/>
      <c r="O645" s="235"/>
      <c r="P645" s="235"/>
      <c r="Q645" s="235"/>
      <c r="R645" s="235"/>
      <c r="S645" s="235"/>
      <c r="T645" s="236"/>
      <c r="AT645" s="237" t="s">
        <v>175</v>
      </c>
      <c r="AU645" s="237" t="s">
        <v>83</v>
      </c>
      <c r="AV645" s="13" t="s">
        <v>83</v>
      </c>
      <c r="AW645" s="13" t="s">
        <v>37</v>
      </c>
      <c r="AX645" s="13" t="s">
        <v>75</v>
      </c>
      <c r="AY645" s="237" t="s">
        <v>167</v>
      </c>
    </row>
    <row r="646" spans="2:65" s="14" customFormat="1">
      <c r="B646" s="238"/>
      <c r="C646" s="239"/>
      <c r="D646" s="218" t="s">
        <v>175</v>
      </c>
      <c r="E646" s="240" t="s">
        <v>21</v>
      </c>
      <c r="F646" s="241" t="s">
        <v>183</v>
      </c>
      <c r="G646" s="239"/>
      <c r="H646" s="242">
        <v>1</v>
      </c>
      <c r="I646" s="243"/>
      <c r="J646" s="239"/>
      <c r="K646" s="239"/>
      <c r="L646" s="244"/>
      <c r="M646" s="245"/>
      <c r="N646" s="246"/>
      <c r="O646" s="246"/>
      <c r="P646" s="246"/>
      <c r="Q646" s="246"/>
      <c r="R646" s="246"/>
      <c r="S646" s="246"/>
      <c r="T646" s="247"/>
      <c r="AT646" s="248" t="s">
        <v>175</v>
      </c>
      <c r="AU646" s="248" t="s">
        <v>83</v>
      </c>
      <c r="AV646" s="14" t="s">
        <v>174</v>
      </c>
      <c r="AW646" s="14" t="s">
        <v>6</v>
      </c>
      <c r="AX646" s="14" t="s">
        <v>28</v>
      </c>
      <c r="AY646" s="248" t="s">
        <v>167</v>
      </c>
    </row>
    <row r="647" spans="2:65" s="1" customFormat="1" ht="25.5" customHeight="1">
      <c r="B647" s="42"/>
      <c r="C647" s="204" t="s">
        <v>917</v>
      </c>
      <c r="D647" s="204" t="s">
        <v>169</v>
      </c>
      <c r="E647" s="205" t="s">
        <v>926</v>
      </c>
      <c r="F647" s="206" t="s">
        <v>927</v>
      </c>
      <c r="G647" s="207" t="s">
        <v>198</v>
      </c>
      <c r="H647" s="208">
        <v>6</v>
      </c>
      <c r="I647" s="209"/>
      <c r="J647" s="210">
        <f t="shared" ref="J647:J661" si="0">ROUND(I647*H647,1)</f>
        <v>0</v>
      </c>
      <c r="K647" s="206" t="s">
        <v>173</v>
      </c>
      <c r="L647" s="62"/>
      <c r="M647" s="211" t="s">
        <v>21</v>
      </c>
      <c r="N647" s="212" t="s">
        <v>46</v>
      </c>
      <c r="O647" s="43"/>
      <c r="P647" s="213">
        <f t="shared" ref="P647:P661" si="1">O647*H647</f>
        <v>0</v>
      </c>
      <c r="Q647" s="213">
        <v>0</v>
      </c>
      <c r="R647" s="213">
        <f t="shared" ref="R647:R661" si="2">Q647*H647</f>
        <v>0</v>
      </c>
      <c r="S647" s="213">
        <v>0</v>
      </c>
      <c r="T647" s="214">
        <f t="shared" ref="T647:T661" si="3">S647*H647</f>
        <v>0</v>
      </c>
      <c r="AR647" s="25" t="s">
        <v>243</v>
      </c>
      <c r="AT647" s="25" t="s">
        <v>169</v>
      </c>
      <c r="AU647" s="25" t="s">
        <v>83</v>
      </c>
      <c r="AY647" s="25" t="s">
        <v>167</v>
      </c>
      <c r="BE647" s="215">
        <f t="shared" ref="BE647:BE661" si="4">IF(N647="základní",J647,0)</f>
        <v>0</v>
      </c>
      <c r="BF647" s="215">
        <f t="shared" ref="BF647:BF661" si="5">IF(N647="snížená",J647,0)</f>
        <v>0</v>
      </c>
      <c r="BG647" s="215">
        <f t="shared" ref="BG647:BG661" si="6">IF(N647="zákl. přenesená",J647,0)</f>
        <v>0</v>
      </c>
      <c r="BH647" s="215">
        <f t="shared" ref="BH647:BH661" si="7">IF(N647="sníž. přenesená",J647,0)</f>
        <v>0</v>
      </c>
      <c r="BI647" s="215">
        <f t="shared" ref="BI647:BI661" si="8">IF(N647="nulová",J647,0)</f>
        <v>0</v>
      </c>
      <c r="BJ647" s="25" t="s">
        <v>28</v>
      </c>
      <c r="BK647" s="215">
        <f t="shared" ref="BK647:BK661" si="9">ROUND(I647*H647,1)</f>
        <v>0</v>
      </c>
      <c r="BL647" s="25" t="s">
        <v>243</v>
      </c>
      <c r="BM647" s="25" t="s">
        <v>928</v>
      </c>
    </row>
    <row r="648" spans="2:65" s="1" customFormat="1" ht="16.5" customHeight="1">
      <c r="B648" s="42"/>
      <c r="C648" s="260" t="s">
        <v>920</v>
      </c>
      <c r="D648" s="260" t="s">
        <v>260</v>
      </c>
      <c r="E648" s="261" t="s">
        <v>929</v>
      </c>
      <c r="F648" s="262" t="s">
        <v>930</v>
      </c>
      <c r="G648" s="263" t="s">
        <v>198</v>
      </c>
      <c r="H648" s="264">
        <v>6</v>
      </c>
      <c r="I648" s="265"/>
      <c r="J648" s="266">
        <f t="shared" si="0"/>
        <v>0</v>
      </c>
      <c r="K648" s="262" t="s">
        <v>173</v>
      </c>
      <c r="L648" s="267"/>
      <c r="M648" s="268" t="s">
        <v>21</v>
      </c>
      <c r="N648" s="269" t="s">
        <v>46</v>
      </c>
      <c r="O648" s="43"/>
      <c r="P648" s="213">
        <f t="shared" si="1"/>
        <v>0</v>
      </c>
      <c r="Q648" s="213">
        <v>1.6E-2</v>
      </c>
      <c r="R648" s="213">
        <f t="shared" si="2"/>
        <v>9.6000000000000002E-2</v>
      </c>
      <c r="S648" s="213">
        <v>0</v>
      </c>
      <c r="T648" s="214">
        <f t="shared" si="3"/>
        <v>0</v>
      </c>
      <c r="AR648" s="25" t="s">
        <v>322</v>
      </c>
      <c r="AT648" s="25" t="s">
        <v>260</v>
      </c>
      <c r="AU648" s="25" t="s">
        <v>83</v>
      </c>
      <c r="AY648" s="25" t="s">
        <v>167</v>
      </c>
      <c r="BE648" s="215">
        <f t="shared" si="4"/>
        <v>0</v>
      </c>
      <c r="BF648" s="215">
        <f t="shared" si="5"/>
        <v>0</v>
      </c>
      <c r="BG648" s="215">
        <f t="shared" si="6"/>
        <v>0</v>
      </c>
      <c r="BH648" s="215">
        <f t="shared" si="7"/>
        <v>0</v>
      </c>
      <c r="BI648" s="215">
        <f t="shared" si="8"/>
        <v>0</v>
      </c>
      <c r="BJ648" s="25" t="s">
        <v>28</v>
      </c>
      <c r="BK648" s="215">
        <f t="shared" si="9"/>
        <v>0</v>
      </c>
      <c r="BL648" s="25" t="s">
        <v>243</v>
      </c>
      <c r="BM648" s="25" t="s">
        <v>931</v>
      </c>
    </row>
    <row r="649" spans="2:65" s="1" customFormat="1" ht="16.5" customHeight="1">
      <c r="B649" s="42"/>
      <c r="C649" s="260" t="s">
        <v>924</v>
      </c>
      <c r="D649" s="260" t="s">
        <v>260</v>
      </c>
      <c r="E649" s="261" t="s">
        <v>932</v>
      </c>
      <c r="F649" s="262" t="s">
        <v>933</v>
      </c>
      <c r="G649" s="263" t="s">
        <v>198</v>
      </c>
      <c r="H649" s="264">
        <v>16</v>
      </c>
      <c r="I649" s="265"/>
      <c r="J649" s="266">
        <f t="shared" si="0"/>
        <v>0</v>
      </c>
      <c r="K649" s="262" t="s">
        <v>173</v>
      </c>
      <c r="L649" s="267"/>
      <c r="M649" s="268" t="s">
        <v>21</v>
      </c>
      <c r="N649" s="269" t="s">
        <v>46</v>
      </c>
      <c r="O649" s="43"/>
      <c r="P649" s="213">
        <f t="shared" si="1"/>
        <v>0</v>
      </c>
      <c r="Q649" s="213">
        <v>2.2000000000000001E-3</v>
      </c>
      <c r="R649" s="213">
        <f t="shared" si="2"/>
        <v>3.5200000000000002E-2</v>
      </c>
      <c r="S649" s="213">
        <v>0</v>
      </c>
      <c r="T649" s="214">
        <f t="shared" si="3"/>
        <v>0</v>
      </c>
      <c r="AR649" s="25" t="s">
        <v>322</v>
      </c>
      <c r="AT649" s="25" t="s">
        <v>260</v>
      </c>
      <c r="AU649" s="25" t="s">
        <v>83</v>
      </c>
      <c r="AY649" s="25" t="s">
        <v>167</v>
      </c>
      <c r="BE649" s="215">
        <f t="shared" si="4"/>
        <v>0</v>
      </c>
      <c r="BF649" s="215">
        <f t="shared" si="5"/>
        <v>0</v>
      </c>
      <c r="BG649" s="215">
        <f t="shared" si="6"/>
        <v>0</v>
      </c>
      <c r="BH649" s="215">
        <f t="shared" si="7"/>
        <v>0</v>
      </c>
      <c r="BI649" s="215">
        <f t="shared" si="8"/>
        <v>0</v>
      </c>
      <c r="BJ649" s="25" t="s">
        <v>28</v>
      </c>
      <c r="BK649" s="215">
        <f t="shared" si="9"/>
        <v>0</v>
      </c>
      <c r="BL649" s="25" t="s">
        <v>243</v>
      </c>
      <c r="BM649" s="25" t="s">
        <v>934</v>
      </c>
    </row>
    <row r="650" spans="2:65" s="1" customFormat="1" ht="25.5" customHeight="1">
      <c r="B650" s="42"/>
      <c r="C650" s="204" t="s">
        <v>928</v>
      </c>
      <c r="D650" s="204" t="s">
        <v>169</v>
      </c>
      <c r="E650" s="205" t="s">
        <v>935</v>
      </c>
      <c r="F650" s="206" t="s">
        <v>936</v>
      </c>
      <c r="G650" s="207" t="s">
        <v>198</v>
      </c>
      <c r="H650" s="208">
        <v>3</v>
      </c>
      <c r="I650" s="209"/>
      <c r="J650" s="210">
        <f t="shared" si="0"/>
        <v>0</v>
      </c>
      <c r="K650" s="206" t="s">
        <v>173</v>
      </c>
      <c r="L650" s="62"/>
      <c r="M650" s="211" t="s">
        <v>21</v>
      </c>
      <c r="N650" s="212" t="s">
        <v>46</v>
      </c>
      <c r="O650" s="43"/>
      <c r="P650" s="213">
        <f t="shared" si="1"/>
        <v>0</v>
      </c>
      <c r="Q650" s="213">
        <v>0</v>
      </c>
      <c r="R650" s="213">
        <f t="shared" si="2"/>
        <v>0</v>
      </c>
      <c r="S650" s="213">
        <v>0</v>
      </c>
      <c r="T650" s="214">
        <f t="shared" si="3"/>
        <v>0</v>
      </c>
      <c r="AR650" s="25" t="s">
        <v>243</v>
      </c>
      <c r="AT650" s="25" t="s">
        <v>169</v>
      </c>
      <c r="AU650" s="25" t="s">
        <v>83</v>
      </c>
      <c r="AY650" s="25" t="s">
        <v>167</v>
      </c>
      <c r="BE650" s="215">
        <f t="shared" si="4"/>
        <v>0</v>
      </c>
      <c r="BF650" s="215">
        <f t="shared" si="5"/>
        <v>0</v>
      </c>
      <c r="BG650" s="215">
        <f t="shared" si="6"/>
        <v>0</v>
      </c>
      <c r="BH650" s="215">
        <f t="shared" si="7"/>
        <v>0</v>
      </c>
      <c r="BI650" s="215">
        <f t="shared" si="8"/>
        <v>0</v>
      </c>
      <c r="BJ650" s="25" t="s">
        <v>28</v>
      </c>
      <c r="BK650" s="215">
        <f t="shared" si="9"/>
        <v>0</v>
      </c>
      <c r="BL650" s="25" t="s">
        <v>243</v>
      </c>
      <c r="BM650" s="25" t="s">
        <v>937</v>
      </c>
    </row>
    <row r="651" spans="2:65" s="1" customFormat="1" ht="16.5" customHeight="1">
      <c r="B651" s="42"/>
      <c r="C651" s="260" t="s">
        <v>931</v>
      </c>
      <c r="D651" s="260" t="s">
        <v>260</v>
      </c>
      <c r="E651" s="261" t="s">
        <v>938</v>
      </c>
      <c r="F651" s="262" t="s">
        <v>939</v>
      </c>
      <c r="G651" s="263" t="s">
        <v>198</v>
      </c>
      <c r="H651" s="264">
        <v>3</v>
      </c>
      <c r="I651" s="265"/>
      <c r="J651" s="266">
        <f t="shared" si="0"/>
        <v>0</v>
      </c>
      <c r="K651" s="262" t="s">
        <v>173</v>
      </c>
      <c r="L651" s="267"/>
      <c r="M651" s="268" t="s">
        <v>21</v>
      </c>
      <c r="N651" s="269" t="s">
        <v>46</v>
      </c>
      <c r="O651" s="43"/>
      <c r="P651" s="213">
        <f t="shared" si="1"/>
        <v>0</v>
      </c>
      <c r="Q651" s="213">
        <v>1.7500000000000002E-2</v>
      </c>
      <c r="R651" s="213">
        <f t="shared" si="2"/>
        <v>5.2500000000000005E-2</v>
      </c>
      <c r="S651" s="213">
        <v>0</v>
      </c>
      <c r="T651" s="214">
        <f t="shared" si="3"/>
        <v>0</v>
      </c>
      <c r="AR651" s="25" t="s">
        <v>322</v>
      </c>
      <c r="AT651" s="25" t="s">
        <v>260</v>
      </c>
      <c r="AU651" s="25" t="s">
        <v>83</v>
      </c>
      <c r="AY651" s="25" t="s">
        <v>167</v>
      </c>
      <c r="BE651" s="215">
        <f t="shared" si="4"/>
        <v>0</v>
      </c>
      <c r="BF651" s="215">
        <f t="shared" si="5"/>
        <v>0</v>
      </c>
      <c r="BG651" s="215">
        <f t="shared" si="6"/>
        <v>0</v>
      </c>
      <c r="BH651" s="215">
        <f t="shared" si="7"/>
        <v>0</v>
      </c>
      <c r="BI651" s="215">
        <f t="shared" si="8"/>
        <v>0</v>
      </c>
      <c r="BJ651" s="25" t="s">
        <v>28</v>
      </c>
      <c r="BK651" s="215">
        <f t="shared" si="9"/>
        <v>0</v>
      </c>
      <c r="BL651" s="25" t="s">
        <v>243</v>
      </c>
      <c r="BM651" s="25" t="s">
        <v>940</v>
      </c>
    </row>
    <row r="652" spans="2:65" s="1" customFormat="1" ht="25.5" customHeight="1">
      <c r="B652" s="42"/>
      <c r="C652" s="204" t="s">
        <v>934</v>
      </c>
      <c r="D652" s="204" t="s">
        <v>169</v>
      </c>
      <c r="E652" s="205" t="s">
        <v>941</v>
      </c>
      <c r="F652" s="206" t="s">
        <v>942</v>
      </c>
      <c r="G652" s="207" t="s">
        <v>198</v>
      </c>
      <c r="H652" s="208">
        <v>6</v>
      </c>
      <c r="I652" s="209"/>
      <c r="J652" s="210">
        <f t="shared" si="0"/>
        <v>0</v>
      </c>
      <c r="K652" s="206" t="s">
        <v>173</v>
      </c>
      <c r="L652" s="62"/>
      <c r="M652" s="211" t="s">
        <v>21</v>
      </c>
      <c r="N652" s="212" t="s">
        <v>46</v>
      </c>
      <c r="O652" s="43"/>
      <c r="P652" s="213">
        <f t="shared" si="1"/>
        <v>0</v>
      </c>
      <c r="Q652" s="213">
        <v>0</v>
      </c>
      <c r="R652" s="213">
        <f t="shared" si="2"/>
        <v>0</v>
      </c>
      <c r="S652" s="213">
        <v>0</v>
      </c>
      <c r="T652" s="214">
        <f t="shared" si="3"/>
        <v>0</v>
      </c>
      <c r="AR652" s="25" t="s">
        <v>243</v>
      </c>
      <c r="AT652" s="25" t="s">
        <v>169</v>
      </c>
      <c r="AU652" s="25" t="s">
        <v>83</v>
      </c>
      <c r="AY652" s="25" t="s">
        <v>167</v>
      </c>
      <c r="BE652" s="215">
        <f t="shared" si="4"/>
        <v>0</v>
      </c>
      <c r="BF652" s="215">
        <f t="shared" si="5"/>
        <v>0</v>
      </c>
      <c r="BG652" s="215">
        <f t="shared" si="6"/>
        <v>0</v>
      </c>
      <c r="BH652" s="215">
        <f t="shared" si="7"/>
        <v>0</v>
      </c>
      <c r="BI652" s="215">
        <f t="shared" si="8"/>
        <v>0</v>
      </c>
      <c r="BJ652" s="25" t="s">
        <v>28</v>
      </c>
      <c r="BK652" s="215">
        <f t="shared" si="9"/>
        <v>0</v>
      </c>
      <c r="BL652" s="25" t="s">
        <v>243</v>
      </c>
      <c r="BM652" s="25" t="s">
        <v>943</v>
      </c>
    </row>
    <row r="653" spans="2:65" s="1" customFormat="1" ht="25.5" customHeight="1">
      <c r="B653" s="42"/>
      <c r="C653" s="260" t="s">
        <v>937</v>
      </c>
      <c r="D653" s="260" t="s">
        <v>260</v>
      </c>
      <c r="E653" s="261" t="s">
        <v>944</v>
      </c>
      <c r="F653" s="262" t="s">
        <v>945</v>
      </c>
      <c r="G653" s="263" t="s">
        <v>198</v>
      </c>
      <c r="H653" s="264">
        <v>6</v>
      </c>
      <c r="I653" s="265"/>
      <c r="J653" s="266">
        <f t="shared" si="0"/>
        <v>0</v>
      </c>
      <c r="K653" s="262" t="s">
        <v>173</v>
      </c>
      <c r="L653" s="267"/>
      <c r="M653" s="268" t="s">
        <v>21</v>
      </c>
      <c r="N653" s="269" t="s">
        <v>46</v>
      </c>
      <c r="O653" s="43"/>
      <c r="P653" s="213">
        <f t="shared" si="1"/>
        <v>0</v>
      </c>
      <c r="Q653" s="213">
        <v>2.7E-2</v>
      </c>
      <c r="R653" s="213">
        <f t="shared" si="2"/>
        <v>0.16200000000000001</v>
      </c>
      <c r="S653" s="213">
        <v>0</v>
      </c>
      <c r="T653" s="214">
        <f t="shared" si="3"/>
        <v>0</v>
      </c>
      <c r="AR653" s="25" t="s">
        <v>322</v>
      </c>
      <c r="AT653" s="25" t="s">
        <v>260</v>
      </c>
      <c r="AU653" s="25" t="s">
        <v>83</v>
      </c>
      <c r="AY653" s="25" t="s">
        <v>167</v>
      </c>
      <c r="BE653" s="215">
        <f t="shared" si="4"/>
        <v>0</v>
      </c>
      <c r="BF653" s="215">
        <f t="shared" si="5"/>
        <v>0</v>
      </c>
      <c r="BG653" s="215">
        <f t="shared" si="6"/>
        <v>0</v>
      </c>
      <c r="BH653" s="215">
        <f t="shared" si="7"/>
        <v>0</v>
      </c>
      <c r="BI653" s="215">
        <f t="shared" si="8"/>
        <v>0</v>
      </c>
      <c r="BJ653" s="25" t="s">
        <v>28</v>
      </c>
      <c r="BK653" s="215">
        <f t="shared" si="9"/>
        <v>0</v>
      </c>
      <c r="BL653" s="25" t="s">
        <v>243</v>
      </c>
      <c r="BM653" s="25" t="s">
        <v>946</v>
      </c>
    </row>
    <row r="654" spans="2:65" s="1" customFormat="1" ht="25.5" customHeight="1">
      <c r="B654" s="42"/>
      <c r="C654" s="204" t="s">
        <v>940</v>
      </c>
      <c r="D654" s="204" t="s">
        <v>169</v>
      </c>
      <c r="E654" s="205" t="s">
        <v>947</v>
      </c>
      <c r="F654" s="206" t="s">
        <v>948</v>
      </c>
      <c r="G654" s="207" t="s">
        <v>198</v>
      </c>
      <c r="H654" s="208">
        <v>1</v>
      </c>
      <c r="I654" s="209"/>
      <c r="J654" s="210">
        <f t="shared" si="0"/>
        <v>0</v>
      </c>
      <c r="K654" s="206" t="s">
        <v>173</v>
      </c>
      <c r="L654" s="62"/>
      <c r="M654" s="211" t="s">
        <v>21</v>
      </c>
      <c r="N654" s="212" t="s">
        <v>46</v>
      </c>
      <c r="O654" s="43"/>
      <c r="P654" s="213">
        <f t="shared" si="1"/>
        <v>0</v>
      </c>
      <c r="Q654" s="213">
        <v>0</v>
      </c>
      <c r="R654" s="213">
        <f t="shared" si="2"/>
        <v>0</v>
      </c>
      <c r="S654" s="213">
        <v>0</v>
      </c>
      <c r="T654" s="214">
        <f t="shared" si="3"/>
        <v>0</v>
      </c>
      <c r="AR654" s="25" t="s">
        <v>243</v>
      </c>
      <c r="AT654" s="25" t="s">
        <v>169</v>
      </c>
      <c r="AU654" s="25" t="s">
        <v>83</v>
      </c>
      <c r="AY654" s="25" t="s">
        <v>167</v>
      </c>
      <c r="BE654" s="215">
        <f t="shared" si="4"/>
        <v>0</v>
      </c>
      <c r="BF654" s="215">
        <f t="shared" si="5"/>
        <v>0</v>
      </c>
      <c r="BG654" s="215">
        <f t="shared" si="6"/>
        <v>0</v>
      </c>
      <c r="BH654" s="215">
        <f t="shared" si="7"/>
        <v>0</v>
      </c>
      <c r="BI654" s="215">
        <f t="shared" si="8"/>
        <v>0</v>
      </c>
      <c r="BJ654" s="25" t="s">
        <v>28</v>
      </c>
      <c r="BK654" s="215">
        <f t="shared" si="9"/>
        <v>0</v>
      </c>
      <c r="BL654" s="25" t="s">
        <v>243</v>
      </c>
      <c r="BM654" s="25" t="s">
        <v>949</v>
      </c>
    </row>
    <row r="655" spans="2:65" s="1" customFormat="1" ht="25.5" customHeight="1">
      <c r="B655" s="42"/>
      <c r="C655" s="260" t="s">
        <v>943</v>
      </c>
      <c r="D655" s="260" t="s">
        <v>260</v>
      </c>
      <c r="E655" s="261" t="s">
        <v>950</v>
      </c>
      <c r="F655" s="262" t="s">
        <v>951</v>
      </c>
      <c r="G655" s="263" t="s">
        <v>198</v>
      </c>
      <c r="H655" s="264">
        <v>1</v>
      </c>
      <c r="I655" s="265"/>
      <c r="J655" s="266">
        <f t="shared" si="0"/>
        <v>0</v>
      </c>
      <c r="K655" s="262" t="s">
        <v>21</v>
      </c>
      <c r="L655" s="267"/>
      <c r="M655" s="268" t="s">
        <v>21</v>
      </c>
      <c r="N655" s="269" t="s">
        <v>46</v>
      </c>
      <c r="O655" s="43"/>
      <c r="P655" s="213">
        <f t="shared" si="1"/>
        <v>0</v>
      </c>
      <c r="Q655" s="213">
        <v>4.9000000000000002E-2</v>
      </c>
      <c r="R655" s="213">
        <f t="shared" si="2"/>
        <v>4.9000000000000002E-2</v>
      </c>
      <c r="S655" s="213">
        <v>0</v>
      </c>
      <c r="T655" s="214">
        <f t="shared" si="3"/>
        <v>0</v>
      </c>
      <c r="AR655" s="25" t="s">
        <v>322</v>
      </c>
      <c r="AT655" s="25" t="s">
        <v>260</v>
      </c>
      <c r="AU655" s="25" t="s">
        <v>83</v>
      </c>
      <c r="AY655" s="25" t="s">
        <v>167</v>
      </c>
      <c r="BE655" s="215">
        <f t="shared" si="4"/>
        <v>0</v>
      </c>
      <c r="BF655" s="215">
        <f t="shared" si="5"/>
        <v>0</v>
      </c>
      <c r="BG655" s="215">
        <f t="shared" si="6"/>
        <v>0</v>
      </c>
      <c r="BH655" s="215">
        <f t="shared" si="7"/>
        <v>0</v>
      </c>
      <c r="BI655" s="215">
        <f t="shared" si="8"/>
        <v>0</v>
      </c>
      <c r="BJ655" s="25" t="s">
        <v>28</v>
      </c>
      <c r="BK655" s="215">
        <f t="shared" si="9"/>
        <v>0</v>
      </c>
      <c r="BL655" s="25" t="s">
        <v>243</v>
      </c>
      <c r="BM655" s="25" t="s">
        <v>952</v>
      </c>
    </row>
    <row r="656" spans="2:65" s="1" customFormat="1" ht="16.5" customHeight="1">
      <c r="B656" s="42"/>
      <c r="C656" s="204" t="s">
        <v>946</v>
      </c>
      <c r="D656" s="204" t="s">
        <v>169</v>
      </c>
      <c r="E656" s="205" t="s">
        <v>953</v>
      </c>
      <c r="F656" s="206" t="s">
        <v>954</v>
      </c>
      <c r="G656" s="207" t="s">
        <v>198</v>
      </c>
      <c r="H656" s="208">
        <v>29</v>
      </c>
      <c r="I656" s="209"/>
      <c r="J656" s="210">
        <f t="shared" si="0"/>
        <v>0</v>
      </c>
      <c r="K656" s="206" t="s">
        <v>173</v>
      </c>
      <c r="L656" s="62"/>
      <c r="M656" s="211" t="s">
        <v>21</v>
      </c>
      <c r="N656" s="212" t="s">
        <v>46</v>
      </c>
      <c r="O656" s="43"/>
      <c r="P656" s="213">
        <f t="shared" si="1"/>
        <v>0</v>
      </c>
      <c r="Q656" s="213">
        <v>2.5000000000000001E-4</v>
      </c>
      <c r="R656" s="213">
        <f t="shared" si="2"/>
        <v>7.2500000000000004E-3</v>
      </c>
      <c r="S656" s="213">
        <v>0</v>
      </c>
      <c r="T656" s="214">
        <f t="shared" si="3"/>
        <v>0</v>
      </c>
      <c r="AR656" s="25" t="s">
        <v>243</v>
      </c>
      <c r="AT656" s="25" t="s">
        <v>169</v>
      </c>
      <c r="AU656" s="25" t="s">
        <v>83</v>
      </c>
      <c r="AY656" s="25" t="s">
        <v>167</v>
      </c>
      <c r="BE656" s="215">
        <f t="shared" si="4"/>
        <v>0</v>
      </c>
      <c r="BF656" s="215">
        <f t="shared" si="5"/>
        <v>0</v>
      </c>
      <c r="BG656" s="215">
        <f t="shared" si="6"/>
        <v>0</v>
      </c>
      <c r="BH656" s="215">
        <f t="shared" si="7"/>
        <v>0</v>
      </c>
      <c r="BI656" s="215">
        <f t="shared" si="8"/>
        <v>0</v>
      </c>
      <c r="BJ656" s="25" t="s">
        <v>28</v>
      </c>
      <c r="BK656" s="215">
        <f t="shared" si="9"/>
        <v>0</v>
      </c>
      <c r="BL656" s="25" t="s">
        <v>243</v>
      </c>
      <c r="BM656" s="25" t="s">
        <v>955</v>
      </c>
    </row>
    <row r="657" spans="2:65" s="1" customFormat="1" ht="16.5" customHeight="1">
      <c r="B657" s="42"/>
      <c r="C657" s="260" t="s">
        <v>949</v>
      </c>
      <c r="D657" s="260" t="s">
        <v>260</v>
      </c>
      <c r="E657" s="261" t="s">
        <v>956</v>
      </c>
      <c r="F657" s="262" t="s">
        <v>957</v>
      </c>
      <c r="G657" s="263" t="s">
        <v>198</v>
      </c>
      <c r="H657" s="264">
        <v>29</v>
      </c>
      <c r="I657" s="265"/>
      <c r="J657" s="266">
        <f t="shared" si="0"/>
        <v>0</v>
      </c>
      <c r="K657" s="262" t="s">
        <v>173</v>
      </c>
      <c r="L657" s="267"/>
      <c r="M657" s="268" t="s">
        <v>21</v>
      </c>
      <c r="N657" s="269" t="s">
        <v>46</v>
      </c>
      <c r="O657" s="43"/>
      <c r="P657" s="213">
        <f t="shared" si="1"/>
        <v>0</v>
      </c>
      <c r="Q657" s="213">
        <v>4.2020000000000002E-2</v>
      </c>
      <c r="R657" s="213">
        <f t="shared" si="2"/>
        <v>1.21858</v>
      </c>
      <c r="S657" s="213">
        <v>0</v>
      </c>
      <c r="T657" s="214">
        <f t="shared" si="3"/>
        <v>0</v>
      </c>
      <c r="AR657" s="25" t="s">
        <v>322</v>
      </c>
      <c r="AT657" s="25" t="s">
        <v>260</v>
      </c>
      <c r="AU657" s="25" t="s">
        <v>83</v>
      </c>
      <c r="AY657" s="25" t="s">
        <v>167</v>
      </c>
      <c r="BE657" s="215">
        <f t="shared" si="4"/>
        <v>0</v>
      </c>
      <c r="BF657" s="215">
        <f t="shared" si="5"/>
        <v>0</v>
      </c>
      <c r="BG657" s="215">
        <f t="shared" si="6"/>
        <v>0</v>
      </c>
      <c r="BH657" s="215">
        <f t="shared" si="7"/>
        <v>0</v>
      </c>
      <c r="BI657" s="215">
        <f t="shared" si="8"/>
        <v>0</v>
      </c>
      <c r="BJ657" s="25" t="s">
        <v>28</v>
      </c>
      <c r="BK657" s="215">
        <f t="shared" si="9"/>
        <v>0</v>
      </c>
      <c r="BL657" s="25" t="s">
        <v>243</v>
      </c>
      <c r="BM657" s="25" t="s">
        <v>958</v>
      </c>
    </row>
    <row r="658" spans="2:65" s="1" customFormat="1" ht="16.5" customHeight="1">
      <c r="B658" s="42"/>
      <c r="C658" s="260" t="s">
        <v>952</v>
      </c>
      <c r="D658" s="260" t="s">
        <v>260</v>
      </c>
      <c r="E658" s="261" t="s">
        <v>959</v>
      </c>
      <c r="F658" s="262" t="s">
        <v>960</v>
      </c>
      <c r="G658" s="263" t="s">
        <v>198</v>
      </c>
      <c r="H658" s="264">
        <v>29</v>
      </c>
      <c r="I658" s="265"/>
      <c r="J658" s="266">
        <f t="shared" si="0"/>
        <v>0</v>
      </c>
      <c r="K658" s="262" t="s">
        <v>173</v>
      </c>
      <c r="L658" s="267"/>
      <c r="M658" s="268" t="s">
        <v>21</v>
      </c>
      <c r="N658" s="269" t="s">
        <v>46</v>
      </c>
      <c r="O658" s="43"/>
      <c r="P658" s="213">
        <f t="shared" si="1"/>
        <v>0</v>
      </c>
      <c r="Q658" s="213">
        <v>7.4999999999999997E-3</v>
      </c>
      <c r="R658" s="213">
        <f t="shared" si="2"/>
        <v>0.2175</v>
      </c>
      <c r="S658" s="213">
        <v>0</v>
      </c>
      <c r="T658" s="214">
        <f t="shared" si="3"/>
        <v>0</v>
      </c>
      <c r="AR658" s="25" t="s">
        <v>322</v>
      </c>
      <c r="AT658" s="25" t="s">
        <v>260</v>
      </c>
      <c r="AU658" s="25" t="s">
        <v>83</v>
      </c>
      <c r="AY658" s="25" t="s">
        <v>167</v>
      </c>
      <c r="BE658" s="215">
        <f t="shared" si="4"/>
        <v>0</v>
      </c>
      <c r="BF658" s="215">
        <f t="shared" si="5"/>
        <v>0</v>
      </c>
      <c r="BG658" s="215">
        <f t="shared" si="6"/>
        <v>0</v>
      </c>
      <c r="BH658" s="215">
        <f t="shared" si="7"/>
        <v>0</v>
      </c>
      <c r="BI658" s="215">
        <f t="shared" si="8"/>
        <v>0</v>
      </c>
      <c r="BJ658" s="25" t="s">
        <v>28</v>
      </c>
      <c r="BK658" s="215">
        <f t="shared" si="9"/>
        <v>0</v>
      </c>
      <c r="BL658" s="25" t="s">
        <v>243</v>
      </c>
      <c r="BM658" s="25" t="s">
        <v>961</v>
      </c>
    </row>
    <row r="659" spans="2:65" s="1" customFormat="1" ht="16.5" customHeight="1">
      <c r="B659" s="42"/>
      <c r="C659" s="260" t="s">
        <v>955</v>
      </c>
      <c r="D659" s="260" t="s">
        <v>260</v>
      </c>
      <c r="E659" s="261" t="s">
        <v>962</v>
      </c>
      <c r="F659" s="262" t="s">
        <v>963</v>
      </c>
      <c r="G659" s="263" t="s">
        <v>198</v>
      </c>
      <c r="H659" s="264">
        <v>29</v>
      </c>
      <c r="I659" s="265"/>
      <c r="J659" s="266">
        <f t="shared" si="0"/>
        <v>0</v>
      </c>
      <c r="K659" s="262" t="s">
        <v>173</v>
      </c>
      <c r="L659" s="267"/>
      <c r="M659" s="268" t="s">
        <v>21</v>
      </c>
      <c r="N659" s="269" t="s">
        <v>46</v>
      </c>
      <c r="O659" s="43"/>
      <c r="P659" s="213">
        <f t="shared" si="1"/>
        <v>0</v>
      </c>
      <c r="Q659" s="213">
        <v>4.4000000000000003E-3</v>
      </c>
      <c r="R659" s="213">
        <f t="shared" si="2"/>
        <v>0.12760000000000002</v>
      </c>
      <c r="S659" s="213">
        <v>0</v>
      </c>
      <c r="T659" s="214">
        <f t="shared" si="3"/>
        <v>0</v>
      </c>
      <c r="AR659" s="25" t="s">
        <v>322</v>
      </c>
      <c r="AT659" s="25" t="s">
        <v>260</v>
      </c>
      <c r="AU659" s="25" t="s">
        <v>83</v>
      </c>
      <c r="AY659" s="25" t="s">
        <v>167</v>
      </c>
      <c r="BE659" s="215">
        <f t="shared" si="4"/>
        <v>0</v>
      </c>
      <c r="BF659" s="215">
        <f t="shared" si="5"/>
        <v>0</v>
      </c>
      <c r="BG659" s="215">
        <f t="shared" si="6"/>
        <v>0</v>
      </c>
      <c r="BH659" s="215">
        <f t="shared" si="7"/>
        <v>0</v>
      </c>
      <c r="BI659" s="215">
        <f t="shared" si="8"/>
        <v>0</v>
      </c>
      <c r="BJ659" s="25" t="s">
        <v>28</v>
      </c>
      <c r="BK659" s="215">
        <f t="shared" si="9"/>
        <v>0</v>
      </c>
      <c r="BL659" s="25" t="s">
        <v>243</v>
      </c>
      <c r="BM659" s="25" t="s">
        <v>964</v>
      </c>
    </row>
    <row r="660" spans="2:65" s="1" customFormat="1" ht="16.5" customHeight="1">
      <c r="B660" s="42"/>
      <c r="C660" s="260" t="s">
        <v>958</v>
      </c>
      <c r="D660" s="260" t="s">
        <v>260</v>
      </c>
      <c r="E660" s="261" t="s">
        <v>965</v>
      </c>
      <c r="F660" s="262" t="s">
        <v>966</v>
      </c>
      <c r="G660" s="263" t="s">
        <v>198</v>
      </c>
      <c r="H660" s="264">
        <v>29</v>
      </c>
      <c r="I660" s="265"/>
      <c r="J660" s="266">
        <f t="shared" si="0"/>
        <v>0</v>
      </c>
      <c r="K660" s="262" t="s">
        <v>173</v>
      </c>
      <c r="L660" s="267"/>
      <c r="M660" s="268" t="s">
        <v>21</v>
      </c>
      <c r="N660" s="269" t="s">
        <v>46</v>
      </c>
      <c r="O660" s="43"/>
      <c r="P660" s="213">
        <f t="shared" si="1"/>
        <v>0</v>
      </c>
      <c r="Q660" s="213">
        <v>9.1E-4</v>
      </c>
      <c r="R660" s="213">
        <f t="shared" si="2"/>
        <v>2.639E-2</v>
      </c>
      <c r="S660" s="213">
        <v>0</v>
      </c>
      <c r="T660" s="214">
        <f t="shared" si="3"/>
        <v>0</v>
      </c>
      <c r="AR660" s="25" t="s">
        <v>322</v>
      </c>
      <c r="AT660" s="25" t="s">
        <v>260</v>
      </c>
      <c r="AU660" s="25" t="s">
        <v>83</v>
      </c>
      <c r="AY660" s="25" t="s">
        <v>167</v>
      </c>
      <c r="BE660" s="215">
        <f t="shared" si="4"/>
        <v>0</v>
      </c>
      <c r="BF660" s="215">
        <f t="shared" si="5"/>
        <v>0</v>
      </c>
      <c r="BG660" s="215">
        <f t="shared" si="6"/>
        <v>0</v>
      </c>
      <c r="BH660" s="215">
        <f t="shared" si="7"/>
        <v>0</v>
      </c>
      <c r="BI660" s="215">
        <f t="shared" si="8"/>
        <v>0</v>
      </c>
      <c r="BJ660" s="25" t="s">
        <v>28</v>
      </c>
      <c r="BK660" s="215">
        <f t="shared" si="9"/>
        <v>0</v>
      </c>
      <c r="BL660" s="25" t="s">
        <v>243</v>
      </c>
      <c r="BM660" s="25" t="s">
        <v>967</v>
      </c>
    </row>
    <row r="661" spans="2:65" s="1" customFormat="1" ht="25.5" customHeight="1">
      <c r="B661" s="42"/>
      <c r="C661" s="204" t="s">
        <v>961</v>
      </c>
      <c r="D661" s="204" t="s">
        <v>169</v>
      </c>
      <c r="E661" s="205" t="s">
        <v>968</v>
      </c>
      <c r="F661" s="206" t="s">
        <v>969</v>
      </c>
      <c r="G661" s="207" t="s">
        <v>189</v>
      </c>
      <c r="H661" s="208">
        <v>3.94</v>
      </c>
      <c r="I661" s="209"/>
      <c r="J661" s="210">
        <f t="shared" si="0"/>
        <v>0</v>
      </c>
      <c r="K661" s="206" t="s">
        <v>21</v>
      </c>
      <c r="L661" s="62"/>
      <c r="M661" s="211" t="s">
        <v>21</v>
      </c>
      <c r="N661" s="212" t="s">
        <v>46</v>
      </c>
      <c r="O661" s="43"/>
      <c r="P661" s="213">
        <f t="shared" si="1"/>
        <v>0</v>
      </c>
      <c r="Q661" s="213">
        <v>0</v>
      </c>
      <c r="R661" s="213">
        <f t="shared" si="2"/>
        <v>0</v>
      </c>
      <c r="S661" s="213">
        <v>8.5299999999999994E-3</v>
      </c>
      <c r="T661" s="214">
        <f t="shared" si="3"/>
        <v>3.3608199999999998E-2</v>
      </c>
      <c r="AR661" s="25" t="s">
        <v>243</v>
      </c>
      <c r="AT661" s="25" t="s">
        <v>169</v>
      </c>
      <c r="AU661" s="25" t="s">
        <v>83</v>
      </c>
      <c r="AY661" s="25" t="s">
        <v>167</v>
      </c>
      <c r="BE661" s="215">
        <f t="shared" si="4"/>
        <v>0</v>
      </c>
      <c r="BF661" s="215">
        <f t="shared" si="5"/>
        <v>0</v>
      </c>
      <c r="BG661" s="215">
        <f t="shared" si="6"/>
        <v>0</v>
      </c>
      <c r="BH661" s="215">
        <f t="shared" si="7"/>
        <v>0</v>
      </c>
      <c r="BI661" s="215">
        <f t="shared" si="8"/>
        <v>0</v>
      </c>
      <c r="BJ661" s="25" t="s">
        <v>28</v>
      </c>
      <c r="BK661" s="215">
        <f t="shared" si="9"/>
        <v>0</v>
      </c>
      <c r="BL661" s="25" t="s">
        <v>243</v>
      </c>
      <c r="BM661" s="25" t="s">
        <v>970</v>
      </c>
    </row>
    <row r="662" spans="2:65" s="13" customFormat="1">
      <c r="B662" s="227"/>
      <c r="C662" s="228"/>
      <c r="D662" s="218" t="s">
        <v>175</v>
      </c>
      <c r="E662" s="229" t="s">
        <v>21</v>
      </c>
      <c r="F662" s="230" t="s">
        <v>971</v>
      </c>
      <c r="G662" s="228"/>
      <c r="H662" s="231">
        <v>3.94</v>
      </c>
      <c r="I662" s="232"/>
      <c r="J662" s="228"/>
      <c r="K662" s="228"/>
      <c r="L662" s="233"/>
      <c r="M662" s="234"/>
      <c r="N662" s="235"/>
      <c r="O662" s="235"/>
      <c r="P662" s="235"/>
      <c r="Q662" s="235"/>
      <c r="R662" s="235"/>
      <c r="S662" s="235"/>
      <c r="T662" s="236"/>
      <c r="AT662" s="237" t="s">
        <v>175</v>
      </c>
      <c r="AU662" s="237" t="s">
        <v>83</v>
      </c>
      <c r="AV662" s="13" t="s">
        <v>83</v>
      </c>
      <c r="AW662" s="13" t="s">
        <v>37</v>
      </c>
      <c r="AX662" s="13" t="s">
        <v>28</v>
      </c>
      <c r="AY662" s="237" t="s">
        <v>167</v>
      </c>
    </row>
    <row r="663" spans="2:65" s="1" customFormat="1" ht="25.5" customHeight="1">
      <c r="B663" s="42"/>
      <c r="C663" s="204" t="s">
        <v>964</v>
      </c>
      <c r="D663" s="204" t="s">
        <v>169</v>
      </c>
      <c r="E663" s="205" t="s">
        <v>972</v>
      </c>
      <c r="F663" s="206" t="s">
        <v>973</v>
      </c>
      <c r="G663" s="207" t="s">
        <v>189</v>
      </c>
      <c r="H663" s="208">
        <v>4.5670000000000002</v>
      </c>
      <c r="I663" s="209"/>
      <c r="J663" s="210">
        <f>ROUND(I663*H663,1)</f>
        <v>0</v>
      </c>
      <c r="K663" s="206" t="s">
        <v>21</v>
      </c>
      <c r="L663" s="62"/>
      <c r="M663" s="211" t="s">
        <v>21</v>
      </c>
      <c r="N663" s="212" t="s">
        <v>46</v>
      </c>
      <c r="O663" s="43"/>
      <c r="P663" s="213">
        <f>O663*H663</f>
        <v>0</v>
      </c>
      <c r="Q663" s="213">
        <v>0</v>
      </c>
      <c r="R663" s="213">
        <f>Q663*H663</f>
        <v>0</v>
      </c>
      <c r="S663" s="213">
        <v>8.5299999999999994E-3</v>
      </c>
      <c r="T663" s="214">
        <f>S663*H663</f>
        <v>3.895651E-2</v>
      </c>
      <c r="AR663" s="25" t="s">
        <v>243</v>
      </c>
      <c r="AT663" s="25" t="s">
        <v>169</v>
      </c>
      <c r="AU663" s="25" t="s">
        <v>83</v>
      </c>
      <c r="AY663" s="25" t="s">
        <v>167</v>
      </c>
      <c r="BE663" s="215">
        <f>IF(N663="základní",J663,0)</f>
        <v>0</v>
      </c>
      <c r="BF663" s="215">
        <f>IF(N663="snížená",J663,0)</f>
        <v>0</v>
      </c>
      <c r="BG663" s="215">
        <f>IF(N663="zákl. přenesená",J663,0)</f>
        <v>0</v>
      </c>
      <c r="BH663" s="215">
        <f>IF(N663="sníž. přenesená",J663,0)</f>
        <v>0</v>
      </c>
      <c r="BI663" s="215">
        <f>IF(N663="nulová",J663,0)</f>
        <v>0</v>
      </c>
      <c r="BJ663" s="25" t="s">
        <v>28</v>
      </c>
      <c r="BK663" s="215">
        <f>ROUND(I663*H663,1)</f>
        <v>0</v>
      </c>
      <c r="BL663" s="25" t="s">
        <v>243</v>
      </c>
      <c r="BM663" s="25" t="s">
        <v>974</v>
      </c>
    </row>
    <row r="664" spans="2:65" s="13" customFormat="1">
      <c r="B664" s="227"/>
      <c r="C664" s="228"/>
      <c r="D664" s="218" t="s">
        <v>175</v>
      </c>
      <c r="E664" s="229" t="s">
        <v>21</v>
      </c>
      <c r="F664" s="230" t="s">
        <v>975</v>
      </c>
      <c r="G664" s="228"/>
      <c r="H664" s="231">
        <v>4.5670000000000002</v>
      </c>
      <c r="I664" s="232"/>
      <c r="J664" s="228"/>
      <c r="K664" s="228"/>
      <c r="L664" s="233"/>
      <c r="M664" s="234"/>
      <c r="N664" s="235"/>
      <c r="O664" s="235"/>
      <c r="P664" s="235"/>
      <c r="Q664" s="235"/>
      <c r="R664" s="235"/>
      <c r="S664" s="235"/>
      <c r="T664" s="236"/>
      <c r="AT664" s="237" t="s">
        <v>175</v>
      </c>
      <c r="AU664" s="237" t="s">
        <v>83</v>
      </c>
      <c r="AV664" s="13" t="s">
        <v>83</v>
      </c>
      <c r="AW664" s="13" t="s">
        <v>37</v>
      </c>
      <c r="AX664" s="13" t="s">
        <v>28</v>
      </c>
      <c r="AY664" s="237" t="s">
        <v>167</v>
      </c>
    </row>
    <row r="665" spans="2:65" s="1" customFormat="1" ht="16.5" customHeight="1">
      <c r="B665" s="42"/>
      <c r="C665" s="204" t="s">
        <v>967</v>
      </c>
      <c r="D665" s="204" t="s">
        <v>169</v>
      </c>
      <c r="E665" s="205" t="s">
        <v>976</v>
      </c>
      <c r="F665" s="206" t="s">
        <v>977</v>
      </c>
      <c r="G665" s="207" t="s">
        <v>198</v>
      </c>
      <c r="H665" s="208">
        <v>1</v>
      </c>
      <c r="I665" s="209"/>
      <c r="J665" s="210">
        <f>ROUND(I665*H665,1)</f>
        <v>0</v>
      </c>
      <c r="K665" s="206" t="s">
        <v>173</v>
      </c>
      <c r="L665" s="62"/>
      <c r="M665" s="211" t="s">
        <v>21</v>
      </c>
      <c r="N665" s="212" t="s">
        <v>46</v>
      </c>
      <c r="O665" s="43"/>
      <c r="P665" s="213">
        <f>O665*H665</f>
        <v>0</v>
      </c>
      <c r="Q665" s="213">
        <v>4.4999999999999999E-4</v>
      </c>
      <c r="R665" s="213">
        <f>Q665*H665</f>
        <v>4.4999999999999999E-4</v>
      </c>
      <c r="S665" s="213">
        <v>0</v>
      </c>
      <c r="T665" s="214">
        <f>S665*H665</f>
        <v>0</v>
      </c>
      <c r="AR665" s="25" t="s">
        <v>243</v>
      </c>
      <c r="AT665" s="25" t="s">
        <v>169</v>
      </c>
      <c r="AU665" s="25" t="s">
        <v>83</v>
      </c>
      <c r="AY665" s="25" t="s">
        <v>167</v>
      </c>
      <c r="BE665" s="215">
        <f>IF(N665="základní",J665,0)</f>
        <v>0</v>
      </c>
      <c r="BF665" s="215">
        <f>IF(N665="snížená",J665,0)</f>
        <v>0</v>
      </c>
      <c r="BG665" s="215">
        <f>IF(N665="zákl. přenesená",J665,0)</f>
        <v>0</v>
      </c>
      <c r="BH665" s="215">
        <f>IF(N665="sníž. přenesená",J665,0)</f>
        <v>0</v>
      </c>
      <c r="BI665" s="215">
        <f>IF(N665="nulová",J665,0)</f>
        <v>0</v>
      </c>
      <c r="BJ665" s="25" t="s">
        <v>28</v>
      </c>
      <c r="BK665" s="215">
        <f>ROUND(I665*H665,1)</f>
        <v>0</v>
      </c>
      <c r="BL665" s="25" t="s">
        <v>243</v>
      </c>
      <c r="BM665" s="25" t="s">
        <v>978</v>
      </c>
    </row>
    <row r="666" spans="2:65" s="13" customFormat="1">
      <c r="B666" s="227"/>
      <c r="C666" s="228"/>
      <c r="D666" s="218" t="s">
        <v>175</v>
      </c>
      <c r="E666" s="229" t="s">
        <v>21</v>
      </c>
      <c r="F666" s="230" t="s">
        <v>979</v>
      </c>
      <c r="G666" s="228"/>
      <c r="H666" s="231">
        <v>1</v>
      </c>
      <c r="I666" s="232"/>
      <c r="J666" s="228"/>
      <c r="K666" s="228"/>
      <c r="L666" s="233"/>
      <c r="M666" s="234"/>
      <c r="N666" s="235"/>
      <c r="O666" s="235"/>
      <c r="P666" s="235"/>
      <c r="Q666" s="235"/>
      <c r="R666" s="235"/>
      <c r="S666" s="235"/>
      <c r="T666" s="236"/>
      <c r="AT666" s="237" t="s">
        <v>175</v>
      </c>
      <c r="AU666" s="237" t="s">
        <v>83</v>
      </c>
      <c r="AV666" s="13" t="s">
        <v>83</v>
      </c>
      <c r="AW666" s="13" t="s">
        <v>37</v>
      </c>
      <c r="AX666" s="13" t="s">
        <v>28</v>
      </c>
      <c r="AY666" s="237" t="s">
        <v>167</v>
      </c>
    </row>
    <row r="667" spans="2:65" s="1" customFormat="1" ht="16.5" customHeight="1">
      <c r="B667" s="42"/>
      <c r="C667" s="204" t="s">
        <v>970</v>
      </c>
      <c r="D667" s="204" t="s">
        <v>169</v>
      </c>
      <c r="E667" s="205" t="s">
        <v>980</v>
      </c>
      <c r="F667" s="206" t="s">
        <v>981</v>
      </c>
      <c r="G667" s="207" t="s">
        <v>198</v>
      </c>
      <c r="H667" s="208">
        <v>9</v>
      </c>
      <c r="I667" s="209"/>
      <c r="J667" s="210">
        <f>ROUND(I667*H667,1)</f>
        <v>0</v>
      </c>
      <c r="K667" s="206" t="s">
        <v>173</v>
      </c>
      <c r="L667" s="62"/>
      <c r="M667" s="211" t="s">
        <v>21</v>
      </c>
      <c r="N667" s="212" t="s">
        <v>46</v>
      </c>
      <c r="O667" s="43"/>
      <c r="P667" s="213">
        <f>O667*H667</f>
        <v>0</v>
      </c>
      <c r="Q667" s="213">
        <v>4.4999999999999999E-4</v>
      </c>
      <c r="R667" s="213">
        <f>Q667*H667</f>
        <v>4.0499999999999998E-3</v>
      </c>
      <c r="S667" s="213">
        <v>0</v>
      </c>
      <c r="T667" s="214">
        <f>S667*H667</f>
        <v>0</v>
      </c>
      <c r="AR667" s="25" t="s">
        <v>243</v>
      </c>
      <c r="AT667" s="25" t="s">
        <v>169</v>
      </c>
      <c r="AU667" s="25" t="s">
        <v>83</v>
      </c>
      <c r="AY667" s="25" t="s">
        <v>167</v>
      </c>
      <c r="BE667" s="215">
        <f>IF(N667="základní",J667,0)</f>
        <v>0</v>
      </c>
      <c r="BF667" s="215">
        <f>IF(N667="snížená",J667,0)</f>
        <v>0</v>
      </c>
      <c r="BG667" s="215">
        <f>IF(N667="zákl. přenesená",J667,0)</f>
        <v>0</v>
      </c>
      <c r="BH667" s="215">
        <f>IF(N667="sníž. přenesená",J667,0)</f>
        <v>0</v>
      </c>
      <c r="BI667" s="215">
        <f>IF(N667="nulová",J667,0)</f>
        <v>0</v>
      </c>
      <c r="BJ667" s="25" t="s">
        <v>28</v>
      </c>
      <c r="BK667" s="215">
        <f>ROUND(I667*H667,1)</f>
        <v>0</v>
      </c>
      <c r="BL667" s="25" t="s">
        <v>243</v>
      </c>
      <c r="BM667" s="25" t="s">
        <v>982</v>
      </c>
    </row>
    <row r="668" spans="2:65" s="13" customFormat="1">
      <c r="B668" s="227"/>
      <c r="C668" s="228"/>
      <c r="D668" s="218" t="s">
        <v>175</v>
      </c>
      <c r="E668" s="229" t="s">
        <v>21</v>
      </c>
      <c r="F668" s="230" t="s">
        <v>983</v>
      </c>
      <c r="G668" s="228"/>
      <c r="H668" s="231">
        <v>9</v>
      </c>
      <c r="I668" s="232"/>
      <c r="J668" s="228"/>
      <c r="K668" s="228"/>
      <c r="L668" s="233"/>
      <c r="M668" s="234"/>
      <c r="N668" s="235"/>
      <c r="O668" s="235"/>
      <c r="P668" s="235"/>
      <c r="Q668" s="235"/>
      <c r="R668" s="235"/>
      <c r="S668" s="235"/>
      <c r="T668" s="236"/>
      <c r="AT668" s="237" t="s">
        <v>175</v>
      </c>
      <c r="AU668" s="237" t="s">
        <v>83</v>
      </c>
      <c r="AV668" s="13" t="s">
        <v>83</v>
      </c>
      <c r="AW668" s="13" t="s">
        <v>37</v>
      </c>
      <c r="AX668" s="13" t="s">
        <v>75</v>
      </c>
      <c r="AY668" s="237" t="s">
        <v>167</v>
      </c>
    </row>
    <row r="669" spans="2:65" s="14" customFormat="1">
      <c r="B669" s="238"/>
      <c r="C669" s="239"/>
      <c r="D669" s="218" t="s">
        <v>175</v>
      </c>
      <c r="E669" s="240" t="s">
        <v>21</v>
      </c>
      <c r="F669" s="241" t="s">
        <v>183</v>
      </c>
      <c r="G669" s="239"/>
      <c r="H669" s="242">
        <v>9</v>
      </c>
      <c r="I669" s="243"/>
      <c r="J669" s="239"/>
      <c r="K669" s="239"/>
      <c r="L669" s="244"/>
      <c r="M669" s="245"/>
      <c r="N669" s="246"/>
      <c r="O669" s="246"/>
      <c r="P669" s="246"/>
      <c r="Q669" s="246"/>
      <c r="R669" s="246"/>
      <c r="S669" s="246"/>
      <c r="T669" s="247"/>
      <c r="AT669" s="248" t="s">
        <v>175</v>
      </c>
      <c r="AU669" s="248" t="s">
        <v>83</v>
      </c>
      <c r="AV669" s="14" t="s">
        <v>174</v>
      </c>
      <c r="AW669" s="14" t="s">
        <v>6</v>
      </c>
      <c r="AX669" s="14" t="s">
        <v>28</v>
      </c>
      <c r="AY669" s="248" t="s">
        <v>167</v>
      </c>
    </row>
    <row r="670" spans="2:65" s="1" customFormat="1" ht="25.5" customHeight="1">
      <c r="B670" s="42"/>
      <c r="C670" s="260" t="s">
        <v>974</v>
      </c>
      <c r="D670" s="260" t="s">
        <v>260</v>
      </c>
      <c r="E670" s="261" t="s">
        <v>984</v>
      </c>
      <c r="F670" s="262" t="s">
        <v>985</v>
      </c>
      <c r="G670" s="263" t="s">
        <v>198</v>
      </c>
      <c r="H670" s="264">
        <v>9</v>
      </c>
      <c r="I670" s="265"/>
      <c r="J670" s="266">
        <f>ROUND(I670*H670,1)</f>
        <v>0</v>
      </c>
      <c r="K670" s="262" t="s">
        <v>173</v>
      </c>
      <c r="L670" s="267"/>
      <c r="M670" s="268" t="s">
        <v>21</v>
      </c>
      <c r="N670" s="269" t="s">
        <v>46</v>
      </c>
      <c r="O670" s="43"/>
      <c r="P670" s="213">
        <f>O670*H670</f>
        <v>0</v>
      </c>
      <c r="Q670" s="213">
        <v>1.6E-2</v>
      </c>
      <c r="R670" s="213">
        <f>Q670*H670</f>
        <v>0.14400000000000002</v>
      </c>
      <c r="S670" s="213">
        <v>0</v>
      </c>
      <c r="T670" s="214">
        <f>S670*H670</f>
        <v>0</v>
      </c>
      <c r="AR670" s="25" t="s">
        <v>322</v>
      </c>
      <c r="AT670" s="25" t="s">
        <v>260</v>
      </c>
      <c r="AU670" s="25" t="s">
        <v>83</v>
      </c>
      <c r="AY670" s="25" t="s">
        <v>167</v>
      </c>
      <c r="BE670" s="215">
        <f>IF(N670="základní",J670,0)</f>
        <v>0</v>
      </c>
      <c r="BF670" s="215">
        <f>IF(N670="snížená",J670,0)</f>
        <v>0</v>
      </c>
      <c r="BG670" s="215">
        <f>IF(N670="zákl. přenesená",J670,0)</f>
        <v>0</v>
      </c>
      <c r="BH670" s="215">
        <f>IF(N670="sníž. přenesená",J670,0)</f>
        <v>0</v>
      </c>
      <c r="BI670" s="215">
        <f>IF(N670="nulová",J670,0)</f>
        <v>0</v>
      </c>
      <c r="BJ670" s="25" t="s">
        <v>28</v>
      </c>
      <c r="BK670" s="215">
        <f>ROUND(I670*H670,1)</f>
        <v>0</v>
      </c>
      <c r="BL670" s="25" t="s">
        <v>243</v>
      </c>
      <c r="BM670" s="25" t="s">
        <v>986</v>
      </c>
    </row>
    <row r="671" spans="2:65" s="1" customFormat="1" ht="25.5" customHeight="1">
      <c r="B671" s="42"/>
      <c r="C671" s="204" t="s">
        <v>978</v>
      </c>
      <c r="D671" s="204" t="s">
        <v>169</v>
      </c>
      <c r="E671" s="205" t="s">
        <v>987</v>
      </c>
      <c r="F671" s="206" t="s">
        <v>988</v>
      </c>
      <c r="G671" s="207" t="s">
        <v>198</v>
      </c>
      <c r="H671" s="208">
        <v>5</v>
      </c>
      <c r="I671" s="209"/>
      <c r="J671" s="210">
        <f>ROUND(I671*H671,1)</f>
        <v>0</v>
      </c>
      <c r="K671" s="206" t="s">
        <v>173</v>
      </c>
      <c r="L671" s="62"/>
      <c r="M671" s="211" t="s">
        <v>21</v>
      </c>
      <c r="N671" s="212" t="s">
        <v>46</v>
      </c>
      <c r="O671" s="43"/>
      <c r="P671" s="213">
        <f>O671*H671</f>
        <v>0</v>
      </c>
      <c r="Q671" s="213">
        <v>4.0000000000000002E-4</v>
      </c>
      <c r="R671" s="213">
        <f>Q671*H671</f>
        <v>2E-3</v>
      </c>
      <c r="S671" s="213">
        <v>0</v>
      </c>
      <c r="T671" s="214">
        <f>S671*H671</f>
        <v>0</v>
      </c>
      <c r="AR671" s="25" t="s">
        <v>243</v>
      </c>
      <c r="AT671" s="25" t="s">
        <v>169</v>
      </c>
      <c r="AU671" s="25" t="s">
        <v>83</v>
      </c>
      <c r="AY671" s="25" t="s">
        <v>167</v>
      </c>
      <c r="BE671" s="215">
        <f>IF(N671="základní",J671,0)</f>
        <v>0</v>
      </c>
      <c r="BF671" s="215">
        <f>IF(N671="snížená",J671,0)</f>
        <v>0</v>
      </c>
      <c r="BG671" s="215">
        <f>IF(N671="zákl. přenesená",J671,0)</f>
        <v>0</v>
      </c>
      <c r="BH671" s="215">
        <f>IF(N671="sníž. přenesená",J671,0)</f>
        <v>0</v>
      </c>
      <c r="BI671" s="215">
        <f>IF(N671="nulová",J671,0)</f>
        <v>0</v>
      </c>
      <c r="BJ671" s="25" t="s">
        <v>28</v>
      </c>
      <c r="BK671" s="215">
        <f>ROUND(I671*H671,1)</f>
        <v>0</v>
      </c>
      <c r="BL671" s="25" t="s">
        <v>243</v>
      </c>
      <c r="BM671" s="25" t="s">
        <v>989</v>
      </c>
    </row>
    <row r="672" spans="2:65" s="13" customFormat="1">
      <c r="B672" s="227"/>
      <c r="C672" s="228"/>
      <c r="D672" s="218" t="s">
        <v>175</v>
      </c>
      <c r="E672" s="229" t="s">
        <v>21</v>
      </c>
      <c r="F672" s="230" t="s">
        <v>990</v>
      </c>
      <c r="G672" s="228"/>
      <c r="H672" s="231">
        <v>5</v>
      </c>
      <c r="I672" s="232"/>
      <c r="J672" s="228"/>
      <c r="K672" s="228"/>
      <c r="L672" s="233"/>
      <c r="M672" s="234"/>
      <c r="N672" s="235"/>
      <c r="O672" s="235"/>
      <c r="P672" s="235"/>
      <c r="Q672" s="235"/>
      <c r="R672" s="235"/>
      <c r="S672" s="235"/>
      <c r="T672" s="236"/>
      <c r="AT672" s="237" t="s">
        <v>175</v>
      </c>
      <c r="AU672" s="237" t="s">
        <v>83</v>
      </c>
      <c r="AV672" s="13" t="s">
        <v>83</v>
      </c>
      <c r="AW672" s="13" t="s">
        <v>37</v>
      </c>
      <c r="AX672" s="13" t="s">
        <v>75</v>
      </c>
      <c r="AY672" s="237" t="s">
        <v>167</v>
      </c>
    </row>
    <row r="673" spans="2:65" s="14" customFormat="1">
      <c r="B673" s="238"/>
      <c r="C673" s="239"/>
      <c r="D673" s="218" t="s">
        <v>175</v>
      </c>
      <c r="E673" s="240" t="s">
        <v>21</v>
      </c>
      <c r="F673" s="241" t="s">
        <v>183</v>
      </c>
      <c r="G673" s="239"/>
      <c r="H673" s="242">
        <v>5</v>
      </c>
      <c r="I673" s="243"/>
      <c r="J673" s="239"/>
      <c r="K673" s="239"/>
      <c r="L673" s="244"/>
      <c r="M673" s="245"/>
      <c r="N673" s="246"/>
      <c r="O673" s="246"/>
      <c r="P673" s="246"/>
      <c r="Q673" s="246"/>
      <c r="R673" s="246"/>
      <c r="S673" s="246"/>
      <c r="T673" s="247"/>
      <c r="AT673" s="248" t="s">
        <v>175</v>
      </c>
      <c r="AU673" s="248" t="s">
        <v>83</v>
      </c>
      <c r="AV673" s="14" t="s">
        <v>174</v>
      </c>
      <c r="AW673" s="14" t="s">
        <v>6</v>
      </c>
      <c r="AX673" s="14" t="s">
        <v>28</v>
      </c>
      <c r="AY673" s="248" t="s">
        <v>167</v>
      </c>
    </row>
    <row r="674" spans="2:65" s="1" customFormat="1" ht="25.5" customHeight="1">
      <c r="B674" s="42"/>
      <c r="C674" s="260" t="s">
        <v>982</v>
      </c>
      <c r="D674" s="260" t="s">
        <v>260</v>
      </c>
      <c r="E674" s="261" t="s">
        <v>991</v>
      </c>
      <c r="F674" s="262" t="s">
        <v>992</v>
      </c>
      <c r="G674" s="263" t="s">
        <v>198</v>
      </c>
      <c r="H674" s="264">
        <v>5</v>
      </c>
      <c r="I674" s="265"/>
      <c r="J674" s="266">
        <f>ROUND(I674*H674,1)</f>
        <v>0</v>
      </c>
      <c r="K674" s="262" t="s">
        <v>173</v>
      </c>
      <c r="L674" s="267"/>
      <c r="M674" s="268" t="s">
        <v>21</v>
      </c>
      <c r="N674" s="269" t="s">
        <v>46</v>
      </c>
      <c r="O674" s="43"/>
      <c r="P674" s="213">
        <f>O674*H674</f>
        <v>0</v>
      </c>
      <c r="Q674" s="213">
        <v>1.7000000000000001E-2</v>
      </c>
      <c r="R674" s="213">
        <f>Q674*H674</f>
        <v>8.5000000000000006E-2</v>
      </c>
      <c r="S674" s="213">
        <v>0</v>
      </c>
      <c r="T674" s="214">
        <f>S674*H674</f>
        <v>0</v>
      </c>
      <c r="AR674" s="25" t="s">
        <v>322</v>
      </c>
      <c r="AT674" s="25" t="s">
        <v>260</v>
      </c>
      <c r="AU674" s="25" t="s">
        <v>83</v>
      </c>
      <c r="AY674" s="25" t="s">
        <v>167</v>
      </c>
      <c r="BE674" s="215">
        <f>IF(N674="základní",J674,0)</f>
        <v>0</v>
      </c>
      <c r="BF674" s="215">
        <f>IF(N674="snížená",J674,0)</f>
        <v>0</v>
      </c>
      <c r="BG674" s="215">
        <f>IF(N674="zákl. přenesená",J674,0)</f>
        <v>0</v>
      </c>
      <c r="BH674" s="215">
        <f>IF(N674="sníž. přenesená",J674,0)</f>
        <v>0</v>
      </c>
      <c r="BI674" s="215">
        <f>IF(N674="nulová",J674,0)</f>
        <v>0</v>
      </c>
      <c r="BJ674" s="25" t="s">
        <v>28</v>
      </c>
      <c r="BK674" s="215">
        <f>ROUND(I674*H674,1)</f>
        <v>0</v>
      </c>
      <c r="BL674" s="25" t="s">
        <v>243</v>
      </c>
      <c r="BM674" s="25" t="s">
        <v>993</v>
      </c>
    </row>
    <row r="675" spans="2:65" s="1" customFormat="1" ht="25.5" customHeight="1">
      <c r="B675" s="42"/>
      <c r="C675" s="204" t="s">
        <v>986</v>
      </c>
      <c r="D675" s="204" t="s">
        <v>169</v>
      </c>
      <c r="E675" s="205" t="s">
        <v>994</v>
      </c>
      <c r="F675" s="206" t="s">
        <v>995</v>
      </c>
      <c r="G675" s="207" t="s">
        <v>198</v>
      </c>
      <c r="H675" s="208">
        <v>1</v>
      </c>
      <c r="I675" s="209"/>
      <c r="J675" s="210">
        <f>ROUND(I675*H675,1)</f>
        <v>0</v>
      </c>
      <c r="K675" s="206" t="s">
        <v>173</v>
      </c>
      <c r="L675" s="62"/>
      <c r="M675" s="211" t="s">
        <v>21</v>
      </c>
      <c r="N675" s="212" t="s">
        <v>46</v>
      </c>
      <c r="O675" s="43"/>
      <c r="P675" s="213">
        <f>O675*H675</f>
        <v>0</v>
      </c>
      <c r="Q675" s="213">
        <v>4.0999999999999999E-4</v>
      </c>
      <c r="R675" s="213">
        <f>Q675*H675</f>
        <v>4.0999999999999999E-4</v>
      </c>
      <c r="S675" s="213">
        <v>0</v>
      </c>
      <c r="T675" s="214">
        <f>S675*H675</f>
        <v>0</v>
      </c>
      <c r="AR675" s="25" t="s">
        <v>243</v>
      </c>
      <c r="AT675" s="25" t="s">
        <v>169</v>
      </c>
      <c r="AU675" s="25" t="s">
        <v>83</v>
      </c>
      <c r="AY675" s="25" t="s">
        <v>167</v>
      </c>
      <c r="BE675" s="215">
        <f>IF(N675="základní",J675,0)</f>
        <v>0</v>
      </c>
      <c r="BF675" s="215">
        <f>IF(N675="snížená",J675,0)</f>
        <v>0</v>
      </c>
      <c r="BG675" s="215">
        <f>IF(N675="zákl. přenesená",J675,0)</f>
        <v>0</v>
      </c>
      <c r="BH675" s="215">
        <f>IF(N675="sníž. přenesená",J675,0)</f>
        <v>0</v>
      </c>
      <c r="BI675" s="215">
        <f>IF(N675="nulová",J675,0)</f>
        <v>0</v>
      </c>
      <c r="BJ675" s="25" t="s">
        <v>28</v>
      </c>
      <c r="BK675" s="215">
        <f>ROUND(I675*H675,1)</f>
        <v>0</v>
      </c>
      <c r="BL675" s="25" t="s">
        <v>243</v>
      </c>
      <c r="BM675" s="25" t="s">
        <v>996</v>
      </c>
    </row>
    <row r="676" spans="2:65" s="13" customFormat="1">
      <c r="B676" s="227"/>
      <c r="C676" s="228"/>
      <c r="D676" s="218" t="s">
        <v>175</v>
      </c>
      <c r="E676" s="229" t="s">
        <v>21</v>
      </c>
      <c r="F676" s="230" t="s">
        <v>997</v>
      </c>
      <c r="G676" s="228"/>
      <c r="H676" s="231">
        <v>1</v>
      </c>
      <c r="I676" s="232"/>
      <c r="J676" s="228"/>
      <c r="K676" s="228"/>
      <c r="L676" s="233"/>
      <c r="M676" s="234"/>
      <c r="N676" s="235"/>
      <c r="O676" s="235"/>
      <c r="P676" s="235"/>
      <c r="Q676" s="235"/>
      <c r="R676" s="235"/>
      <c r="S676" s="235"/>
      <c r="T676" s="236"/>
      <c r="AT676" s="237" t="s">
        <v>175</v>
      </c>
      <c r="AU676" s="237" t="s">
        <v>83</v>
      </c>
      <c r="AV676" s="13" t="s">
        <v>83</v>
      </c>
      <c r="AW676" s="13" t="s">
        <v>37</v>
      </c>
      <c r="AX676" s="13" t="s">
        <v>28</v>
      </c>
      <c r="AY676" s="237" t="s">
        <v>167</v>
      </c>
    </row>
    <row r="677" spans="2:65" s="1" customFormat="1" ht="25.5" customHeight="1">
      <c r="B677" s="42"/>
      <c r="C677" s="260" t="s">
        <v>989</v>
      </c>
      <c r="D677" s="260" t="s">
        <v>260</v>
      </c>
      <c r="E677" s="261" t="s">
        <v>998</v>
      </c>
      <c r="F677" s="262" t="s">
        <v>999</v>
      </c>
      <c r="G677" s="263" t="s">
        <v>198</v>
      </c>
      <c r="H677" s="264">
        <v>1</v>
      </c>
      <c r="I677" s="265"/>
      <c r="J677" s="266">
        <f>ROUND(I677*H677,1)</f>
        <v>0</v>
      </c>
      <c r="K677" s="262" t="s">
        <v>173</v>
      </c>
      <c r="L677" s="267"/>
      <c r="M677" s="268" t="s">
        <v>21</v>
      </c>
      <c r="N677" s="269" t="s">
        <v>46</v>
      </c>
      <c r="O677" s="43"/>
      <c r="P677" s="213">
        <f>O677*H677</f>
        <v>0</v>
      </c>
      <c r="Q677" s="213">
        <v>2.7E-2</v>
      </c>
      <c r="R677" s="213">
        <f>Q677*H677</f>
        <v>2.7E-2</v>
      </c>
      <c r="S677" s="213">
        <v>0</v>
      </c>
      <c r="T677" s="214">
        <f>S677*H677</f>
        <v>0</v>
      </c>
      <c r="AR677" s="25" t="s">
        <v>322</v>
      </c>
      <c r="AT677" s="25" t="s">
        <v>260</v>
      </c>
      <c r="AU677" s="25" t="s">
        <v>83</v>
      </c>
      <c r="AY677" s="25" t="s">
        <v>167</v>
      </c>
      <c r="BE677" s="215">
        <f>IF(N677="základní",J677,0)</f>
        <v>0</v>
      </c>
      <c r="BF677" s="215">
        <f>IF(N677="snížená",J677,0)</f>
        <v>0</v>
      </c>
      <c r="BG677" s="215">
        <f>IF(N677="zákl. přenesená",J677,0)</f>
        <v>0</v>
      </c>
      <c r="BH677" s="215">
        <f>IF(N677="sníž. přenesená",J677,0)</f>
        <v>0</v>
      </c>
      <c r="BI677" s="215">
        <f>IF(N677="nulová",J677,0)</f>
        <v>0</v>
      </c>
      <c r="BJ677" s="25" t="s">
        <v>28</v>
      </c>
      <c r="BK677" s="215">
        <f>ROUND(I677*H677,1)</f>
        <v>0</v>
      </c>
      <c r="BL677" s="25" t="s">
        <v>243</v>
      </c>
      <c r="BM677" s="25" t="s">
        <v>1000</v>
      </c>
    </row>
    <row r="678" spans="2:65" s="1" customFormat="1" ht="25.5" customHeight="1">
      <c r="B678" s="42"/>
      <c r="C678" s="204" t="s">
        <v>993</v>
      </c>
      <c r="D678" s="204" t="s">
        <v>169</v>
      </c>
      <c r="E678" s="205" t="s">
        <v>1001</v>
      </c>
      <c r="F678" s="206" t="s">
        <v>1002</v>
      </c>
      <c r="G678" s="207" t="s">
        <v>198</v>
      </c>
      <c r="H678" s="208">
        <v>1</v>
      </c>
      <c r="I678" s="209"/>
      <c r="J678" s="210">
        <f>ROUND(I678*H678,1)</f>
        <v>0</v>
      </c>
      <c r="K678" s="206" t="s">
        <v>173</v>
      </c>
      <c r="L678" s="62"/>
      <c r="M678" s="211" t="s">
        <v>21</v>
      </c>
      <c r="N678" s="212" t="s">
        <v>46</v>
      </c>
      <c r="O678" s="43"/>
      <c r="P678" s="213">
        <f>O678*H678</f>
        <v>0</v>
      </c>
      <c r="Q678" s="213">
        <v>4.0999999999999999E-4</v>
      </c>
      <c r="R678" s="213">
        <f>Q678*H678</f>
        <v>4.0999999999999999E-4</v>
      </c>
      <c r="S678" s="213">
        <v>0</v>
      </c>
      <c r="T678" s="214">
        <f>S678*H678</f>
        <v>0</v>
      </c>
      <c r="AR678" s="25" t="s">
        <v>243</v>
      </c>
      <c r="AT678" s="25" t="s">
        <v>169</v>
      </c>
      <c r="AU678" s="25" t="s">
        <v>83</v>
      </c>
      <c r="AY678" s="25" t="s">
        <v>167</v>
      </c>
      <c r="BE678" s="215">
        <f>IF(N678="základní",J678,0)</f>
        <v>0</v>
      </c>
      <c r="BF678" s="215">
        <f>IF(N678="snížená",J678,0)</f>
        <v>0</v>
      </c>
      <c r="BG678" s="215">
        <f>IF(N678="zákl. přenesená",J678,0)</f>
        <v>0</v>
      </c>
      <c r="BH678" s="215">
        <f>IF(N678="sníž. přenesená",J678,0)</f>
        <v>0</v>
      </c>
      <c r="BI678" s="215">
        <f>IF(N678="nulová",J678,0)</f>
        <v>0</v>
      </c>
      <c r="BJ678" s="25" t="s">
        <v>28</v>
      </c>
      <c r="BK678" s="215">
        <f>ROUND(I678*H678,1)</f>
        <v>0</v>
      </c>
      <c r="BL678" s="25" t="s">
        <v>243</v>
      </c>
      <c r="BM678" s="25" t="s">
        <v>1003</v>
      </c>
    </row>
    <row r="679" spans="2:65" s="13" customFormat="1">
      <c r="B679" s="227"/>
      <c r="C679" s="228"/>
      <c r="D679" s="218" t="s">
        <v>175</v>
      </c>
      <c r="E679" s="229" t="s">
        <v>21</v>
      </c>
      <c r="F679" s="230" t="s">
        <v>1004</v>
      </c>
      <c r="G679" s="228"/>
      <c r="H679" s="231">
        <v>1</v>
      </c>
      <c r="I679" s="232"/>
      <c r="J679" s="228"/>
      <c r="K679" s="228"/>
      <c r="L679" s="233"/>
      <c r="M679" s="234"/>
      <c r="N679" s="235"/>
      <c r="O679" s="235"/>
      <c r="P679" s="235"/>
      <c r="Q679" s="235"/>
      <c r="R679" s="235"/>
      <c r="S679" s="235"/>
      <c r="T679" s="236"/>
      <c r="AT679" s="237" t="s">
        <v>175</v>
      </c>
      <c r="AU679" s="237" t="s">
        <v>83</v>
      </c>
      <c r="AV679" s="13" t="s">
        <v>83</v>
      </c>
      <c r="AW679" s="13" t="s">
        <v>37</v>
      </c>
      <c r="AX679" s="13" t="s">
        <v>28</v>
      </c>
      <c r="AY679" s="237" t="s">
        <v>167</v>
      </c>
    </row>
    <row r="680" spans="2:65" s="1" customFormat="1" ht="25.5" customHeight="1">
      <c r="B680" s="42"/>
      <c r="C680" s="260" t="s">
        <v>996</v>
      </c>
      <c r="D680" s="260" t="s">
        <v>260</v>
      </c>
      <c r="E680" s="261" t="s">
        <v>1005</v>
      </c>
      <c r="F680" s="262" t="s">
        <v>1006</v>
      </c>
      <c r="G680" s="263" t="s">
        <v>198</v>
      </c>
      <c r="H680" s="264">
        <v>1</v>
      </c>
      <c r="I680" s="265"/>
      <c r="J680" s="266">
        <f>ROUND(I680*H680,1)</f>
        <v>0</v>
      </c>
      <c r="K680" s="262" t="s">
        <v>173</v>
      </c>
      <c r="L680" s="267"/>
      <c r="M680" s="268" t="s">
        <v>21</v>
      </c>
      <c r="N680" s="269" t="s">
        <v>46</v>
      </c>
      <c r="O680" s="43"/>
      <c r="P680" s="213">
        <f>O680*H680</f>
        <v>0</v>
      </c>
      <c r="Q680" s="213">
        <v>1.9E-2</v>
      </c>
      <c r="R680" s="213">
        <f>Q680*H680</f>
        <v>1.9E-2</v>
      </c>
      <c r="S680" s="213">
        <v>0</v>
      </c>
      <c r="T680" s="214">
        <f>S680*H680</f>
        <v>0</v>
      </c>
      <c r="AR680" s="25" t="s">
        <v>322</v>
      </c>
      <c r="AT680" s="25" t="s">
        <v>260</v>
      </c>
      <c r="AU680" s="25" t="s">
        <v>83</v>
      </c>
      <c r="AY680" s="25" t="s">
        <v>167</v>
      </c>
      <c r="BE680" s="215">
        <f>IF(N680="základní",J680,0)</f>
        <v>0</v>
      </c>
      <c r="BF680" s="215">
        <f>IF(N680="snížená",J680,0)</f>
        <v>0</v>
      </c>
      <c r="BG680" s="215">
        <f>IF(N680="zákl. přenesená",J680,0)</f>
        <v>0</v>
      </c>
      <c r="BH680" s="215">
        <f>IF(N680="sníž. přenesená",J680,0)</f>
        <v>0</v>
      </c>
      <c r="BI680" s="215">
        <f>IF(N680="nulová",J680,0)</f>
        <v>0</v>
      </c>
      <c r="BJ680" s="25" t="s">
        <v>28</v>
      </c>
      <c r="BK680" s="215">
        <f>ROUND(I680*H680,1)</f>
        <v>0</v>
      </c>
      <c r="BL680" s="25" t="s">
        <v>243</v>
      </c>
      <c r="BM680" s="25" t="s">
        <v>1007</v>
      </c>
    </row>
    <row r="681" spans="2:65" s="1" customFormat="1" ht="16.5" customHeight="1">
      <c r="B681" s="42"/>
      <c r="C681" s="204" t="s">
        <v>1000</v>
      </c>
      <c r="D681" s="204" t="s">
        <v>169</v>
      </c>
      <c r="E681" s="205" t="s">
        <v>1008</v>
      </c>
      <c r="F681" s="206" t="s">
        <v>1009</v>
      </c>
      <c r="G681" s="207" t="s">
        <v>198</v>
      </c>
      <c r="H681" s="208">
        <v>3</v>
      </c>
      <c r="I681" s="209"/>
      <c r="J681" s="210">
        <f>ROUND(I681*H681,1)</f>
        <v>0</v>
      </c>
      <c r="K681" s="206" t="s">
        <v>173</v>
      </c>
      <c r="L681" s="62"/>
      <c r="M681" s="211" t="s">
        <v>21</v>
      </c>
      <c r="N681" s="212" t="s">
        <v>46</v>
      </c>
      <c r="O681" s="43"/>
      <c r="P681" s="213">
        <f>O681*H681</f>
        <v>0</v>
      </c>
      <c r="Q681" s="213">
        <v>0</v>
      </c>
      <c r="R681" s="213">
        <f>Q681*H681</f>
        <v>0</v>
      </c>
      <c r="S681" s="213">
        <v>2.4E-2</v>
      </c>
      <c r="T681" s="214">
        <f>S681*H681</f>
        <v>7.2000000000000008E-2</v>
      </c>
      <c r="AR681" s="25" t="s">
        <v>243</v>
      </c>
      <c r="AT681" s="25" t="s">
        <v>169</v>
      </c>
      <c r="AU681" s="25" t="s">
        <v>83</v>
      </c>
      <c r="AY681" s="25" t="s">
        <v>167</v>
      </c>
      <c r="BE681" s="215">
        <f>IF(N681="základní",J681,0)</f>
        <v>0</v>
      </c>
      <c r="BF681" s="215">
        <f>IF(N681="snížená",J681,0)</f>
        <v>0</v>
      </c>
      <c r="BG681" s="215">
        <f>IF(N681="zákl. přenesená",J681,0)</f>
        <v>0</v>
      </c>
      <c r="BH681" s="215">
        <f>IF(N681="sníž. přenesená",J681,0)</f>
        <v>0</v>
      </c>
      <c r="BI681" s="215">
        <f>IF(N681="nulová",J681,0)</f>
        <v>0</v>
      </c>
      <c r="BJ681" s="25" t="s">
        <v>28</v>
      </c>
      <c r="BK681" s="215">
        <f>ROUND(I681*H681,1)</f>
        <v>0</v>
      </c>
      <c r="BL681" s="25" t="s">
        <v>243</v>
      </c>
      <c r="BM681" s="25" t="s">
        <v>1010</v>
      </c>
    </row>
    <row r="682" spans="2:65" s="1" customFormat="1" ht="16.5" customHeight="1">
      <c r="B682" s="42"/>
      <c r="C682" s="204" t="s">
        <v>1003</v>
      </c>
      <c r="D682" s="204" t="s">
        <v>169</v>
      </c>
      <c r="E682" s="205" t="s">
        <v>1011</v>
      </c>
      <c r="F682" s="206" t="s">
        <v>1012</v>
      </c>
      <c r="G682" s="207" t="s">
        <v>198</v>
      </c>
      <c r="H682" s="208">
        <v>1</v>
      </c>
      <c r="I682" s="209"/>
      <c r="J682" s="210">
        <f>ROUND(I682*H682,1)</f>
        <v>0</v>
      </c>
      <c r="K682" s="206" t="s">
        <v>173</v>
      </c>
      <c r="L682" s="62"/>
      <c r="M682" s="211" t="s">
        <v>21</v>
      </c>
      <c r="N682" s="212" t="s">
        <v>46</v>
      </c>
      <c r="O682" s="43"/>
      <c r="P682" s="213">
        <f>O682*H682</f>
        <v>0</v>
      </c>
      <c r="Q682" s="213">
        <v>0</v>
      </c>
      <c r="R682" s="213">
        <f>Q682*H682</f>
        <v>0</v>
      </c>
      <c r="S682" s="213">
        <v>2.8000000000000001E-2</v>
      </c>
      <c r="T682" s="214">
        <f>S682*H682</f>
        <v>2.8000000000000001E-2</v>
      </c>
      <c r="AR682" s="25" t="s">
        <v>243</v>
      </c>
      <c r="AT682" s="25" t="s">
        <v>169</v>
      </c>
      <c r="AU682" s="25" t="s">
        <v>83</v>
      </c>
      <c r="AY682" s="25" t="s">
        <v>167</v>
      </c>
      <c r="BE682" s="215">
        <f>IF(N682="základní",J682,0)</f>
        <v>0</v>
      </c>
      <c r="BF682" s="215">
        <f>IF(N682="snížená",J682,0)</f>
        <v>0</v>
      </c>
      <c r="BG682" s="215">
        <f>IF(N682="zákl. přenesená",J682,0)</f>
        <v>0</v>
      </c>
      <c r="BH682" s="215">
        <f>IF(N682="sníž. přenesená",J682,0)</f>
        <v>0</v>
      </c>
      <c r="BI682" s="215">
        <f>IF(N682="nulová",J682,0)</f>
        <v>0</v>
      </c>
      <c r="BJ682" s="25" t="s">
        <v>28</v>
      </c>
      <c r="BK682" s="215">
        <f>ROUND(I682*H682,1)</f>
        <v>0</v>
      </c>
      <c r="BL682" s="25" t="s">
        <v>243</v>
      </c>
      <c r="BM682" s="25" t="s">
        <v>1013</v>
      </c>
    </row>
    <row r="683" spans="2:65" s="1" customFormat="1" ht="16.5" customHeight="1">
      <c r="B683" s="42"/>
      <c r="C683" s="204" t="s">
        <v>1007</v>
      </c>
      <c r="D683" s="204" t="s">
        <v>169</v>
      </c>
      <c r="E683" s="205" t="s">
        <v>1014</v>
      </c>
      <c r="F683" s="206" t="s">
        <v>1015</v>
      </c>
      <c r="G683" s="207" t="s">
        <v>198</v>
      </c>
      <c r="H683" s="208">
        <v>2</v>
      </c>
      <c r="I683" s="209"/>
      <c r="J683" s="210">
        <f>ROUND(I683*H683,1)</f>
        <v>0</v>
      </c>
      <c r="K683" s="206" t="s">
        <v>173</v>
      </c>
      <c r="L683" s="62"/>
      <c r="M683" s="211" t="s">
        <v>21</v>
      </c>
      <c r="N683" s="212" t="s">
        <v>46</v>
      </c>
      <c r="O683" s="43"/>
      <c r="P683" s="213">
        <f>O683*H683</f>
        <v>0</v>
      </c>
      <c r="Q683" s="213">
        <v>0</v>
      </c>
      <c r="R683" s="213">
        <f>Q683*H683</f>
        <v>0</v>
      </c>
      <c r="S683" s="213">
        <v>0</v>
      </c>
      <c r="T683" s="214">
        <f>S683*H683</f>
        <v>0</v>
      </c>
      <c r="AR683" s="25" t="s">
        <v>243</v>
      </c>
      <c r="AT683" s="25" t="s">
        <v>169</v>
      </c>
      <c r="AU683" s="25" t="s">
        <v>83</v>
      </c>
      <c r="AY683" s="25" t="s">
        <v>167</v>
      </c>
      <c r="BE683" s="215">
        <f>IF(N683="základní",J683,0)</f>
        <v>0</v>
      </c>
      <c r="BF683" s="215">
        <f>IF(N683="snížená",J683,0)</f>
        <v>0</v>
      </c>
      <c r="BG683" s="215">
        <f>IF(N683="zákl. přenesená",J683,0)</f>
        <v>0</v>
      </c>
      <c r="BH683" s="215">
        <f>IF(N683="sníž. přenesená",J683,0)</f>
        <v>0</v>
      </c>
      <c r="BI683" s="215">
        <f>IF(N683="nulová",J683,0)</f>
        <v>0</v>
      </c>
      <c r="BJ683" s="25" t="s">
        <v>28</v>
      </c>
      <c r="BK683" s="215">
        <f>ROUND(I683*H683,1)</f>
        <v>0</v>
      </c>
      <c r="BL683" s="25" t="s">
        <v>243</v>
      </c>
      <c r="BM683" s="25" t="s">
        <v>1016</v>
      </c>
    </row>
    <row r="684" spans="2:65" s="13" customFormat="1">
      <c r="B684" s="227"/>
      <c r="C684" s="228"/>
      <c r="D684" s="218" t="s">
        <v>175</v>
      </c>
      <c r="E684" s="229" t="s">
        <v>21</v>
      </c>
      <c r="F684" s="230" t="s">
        <v>1017</v>
      </c>
      <c r="G684" s="228"/>
      <c r="H684" s="231">
        <v>2</v>
      </c>
      <c r="I684" s="232"/>
      <c r="J684" s="228"/>
      <c r="K684" s="228"/>
      <c r="L684" s="233"/>
      <c r="M684" s="234"/>
      <c r="N684" s="235"/>
      <c r="O684" s="235"/>
      <c r="P684" s="235"/>
      <c r="Q684" s="235"/>
      <c r="R684" s="235"/>
      <c r="S684" s="235"/>
      <c r="T684" s="236"/>
      <c r="AT684" s="237" t="s">
        <v>175</v>
      </c>
      <c r="AU684" s="237" t="s">
        <v>83</v>
      </c>
      <c r="AV684" s="13" t="s">
        <v>83</v>
      </c>
      <c r="AW684" s="13" t="s">
        <v>37</v>
      </c>
      <c r="AX684" s="13" t="s">
        <v>75</v>
      </c>
      <c r="AY684" s="237" t="s">
        <v>167</v>
      </c>
    </row>
    <row r="685" spans="2:65" s="14" customFormat="1">
      <c r="B685" s="238"/>
      <c r="C685" s="239"/>
      <c r="D685" s="218" t="s">
        <v>175</v>
      </c>
      <c r="E685" s="240" t="s">
        <v>21</v>
      </c>
      <c r="F685" s="241" t="s">
        <v>183</v>
      </c>
      <c r="G685" s="239"/>
      <c r="H685" s="242">
        <v>2</v>
      </c>
      <c r="I685" s="243"/>
      <c r="J685" s="239"/>
      <c r="K685" s="239"/>
      <c r="L685" s="244"/>
      <c r="M685" s="245"/>
      <c r="N685" s="246"/>
      <c r="O685" s="246"/>
      <c r="P685" s="246"/>
      <c r="Q685" s="246"/>
      <c r="R685" s="246"/>
      <c r="S685" s="246"/>
      <c r="T685" s="247"/>
      <c r="AT685" s="248" t="s">
        <v>175</v>
      </c>
      <c r="AU685" s="248" t="s">
        <v>83</v>
      </c>
      <c r="AV685" s="14" t="s">
        <v>174</v>
      </c>
      <c r="AW685" s="14" t="s">
        <v>6</v>
      </c>
      <c r="AX685" s="14" t="s">
        <v>28</v>
      </c>
      <c r="AY685" s="248" t="s">
        <v>167</v>
      </c>
    </row>
    <row r="686" spans="2:65" s="1" customFormat="1" ht="16.5" customHeight="1">
      <c r="B686" s="42"/>
      <c r="C686" s="260" t="s">
        <v>1010</v>
      </c>
      <c r="D686" s="260" t="s">
        <v>260</v>
      </c>
      <c r="E686" s="261" t="s">
        <v>1018</v>
      </c>
      <c r="F686" s="262" t="s">
        <v>1019</v>
      </c>
      <c r="G686" s="263" t="s">
        <v>198</v>
      </c>
      <c r="H686" s="264">
        <v>2</v>
      </c>
      <c r="I686" s="265"/>
      <c r="J686" s="266">
        <f>ROUND(I686*H686,1)</f>
        <v>0</v>
      </c>
      <c r="K686" s="262" t="s">
        <v>173</v>
      </c>
      <c r="L686" s="267"/>
      <c r="M686" s="268" t="s">
        <v>21</v>
      </c>
      <c r="N686" s="269" t="s">
        <v>46</v>
      </c>
      <c r="O686" s="43"/>
      <c r="P686" s="213">
        <f>O686*H686</f>
        <v>0</v>
      </c>
      <c r="Q686" s="213">
        <v>1.23E-3</v>
      </c>
      <c r="R686" s="213">
        <f>Q686*H686</f>
        <v>2.4599999999999999E-3</v>
      </c>
      <c r="S686" s="213">
        <v>0</v>
      </c>
      <c r="T686" s="214">
        <f>S686*H686</f>
        <v>0</v>
      </c>
      <c r="AR686" s="25" t="s">
        <v>322</v>
      </c>
      <c r="AT686" s="25" t="s">
        <v>260</v>
      </c>
      <c r="AU686" s="25" t="s">
        <v>83</v>
      </c>
      <c r="AY686" s="25" t="s">
        <v>167</v>
      </c>
      <c r="BE686" s="215">
        <f>IF(N686="základní",J686,0)</f>
        <v>0</v>
      </c>
      <c r="BF686" s="215">
        <f>IF(N686="snížená",J686,0)</f>
        <v>0</v>
      </c>
      <c r="BG686" s="215">
        <f>IF(N686="zákl. přenesená",J686,0)</f>
        <v>0</v>
      </c>
      <c r="BH686" s="215">
        <f>IF(N686="sníž. přenesená",J686,0)</f>
        <v>0</v>
      </c>
      <c r="BI686" s="215">
        <f>IF(N686="nulová",J686,0)</f>
        <v>0</v>
      </c>
      <c r="BJ686" s="25" t="s">
        <v>28</v>
      </c>
      <c r="BK686" s="215">
        <f>ROUND(I686*H686,1)</f>
        <v>0</v>
      </c>
      <c r="BL686" s="25" t="s">
        <v>243</v>
      </c>
      <c r="BM686" s="25" t="s">
        <v>1020</v>
      </c>
    </row>
    <row r="687" spans="2:65" s="1" customFormat="1" ht="16.5" customHeight="1">
      <c r="B687" s="42"/>
      <c r="C687" s="204" t="s">
        <v>1013</v>
      </c>
      <c r="D687" s="204" t="s">
        <v>169</v>
      </c>
      <c r="E687" s="205" t="s">
        <v>1021</v>
      </c>
      <c r="F687" s="206" t="s">
        <v>1022</v>
      </c>
      <c r="G687" s="207" t="s">
        <v>198</v>
      </c>
      <c r="H687" s="208">
        <v>13</v>
      </c>
      <c r="I687" s="209"/>
      <c r="J687" s="210">
        <f>ROUND(I687*H687,1)</f>
        <v>0</v>
      </c>
      <c r="K687" s="206" t="s">
        <v>173</v>
      </c>
      <c r="L687" s="62"/>
      <c r="M687" s="211" t="s">
        <v>21</v>
      </c>
      <c r="N687" s="212" t="s">
        <v>46</v>
      </c>
      <c r="O687" s="43"/>
      <c r="P687" s="213">
        <f>O687*H687</f>
        <v>0</v>
      </c>
      <c r="Q687" s="213">
        <v>0</v>
      </c>
      <c r="R687" s="213">
        <f>Q687*H687</f>
        <v>0</v>
      </c>
      <c r="S687" s="213">
        <v>0</v>
      </c>
      <c r="T687" s="214">
        <f>S687*H687</f>
        <v>0</v>
      </c>
      <c r="AR687" s="25" t="s">
        <v>243</v>
      </c>
      <c r="AT687" s="25" t="s">
        <v>169</v>
      </c>
      <c r="AU687" s="25" t="s">
        <v>83</v>
      </c>
      <c r="AY687" s="25" t="s">
        <v>167</v>
      </c>
      <c r="BE687" s="215">
        <f>IF(N687="základní",J687,0)</f>
        <v>0</v>
      </c>
      <c r="BF687" s="215">
        <f>IF(N687="snížená",J687,0)</f>
        <v>0</v>
      </c>
      <c r="BG687" s="215">
        <f>IF(N687="zákl. přenesená",J687,0)</f>
        <v>0</v>
      </c>
      <c r="BH687" s="215">
        <f>IF(N687="sníž. přenesená",J687,0)</f>
        <v>0</v>
      </c>
      <c r="BI687" s="215">
        <f>IF(N687="nulová",J687,0)</f>
        <v>0</v>
      </c>
      <c r="BJ687" s="25" t="s">
        <v>28</v>
      </c>
      <c r="BK687" s="215">
        <f>ROUND(I687*H687,1)</f>
        <v>0</v>
      </c>
      <c r="BL687" s="25" t="s">
        <v>243</v>
      </c>
      <c r="BM687" s="25" t="s">
        <v>1023</v>
      </c>
    </row>
    <row r="688" spans="2:65" s="13" customFormat="1">
      <c r="B688" s="227"/>
      <c r="C688" s="228"/>
      <c r="D688" s="218" t="s">
        <v>175</v>
      </c>
      <c r="E688" s="229" t="s">
        <v>21</v>
      </c>
      <c r="F688" s="230" t="s">
        <v>1024</v>
      </c>
      <c r="G688" s="228"/>
      <c r="H688" s="231">
        <v>13</v>
      </c>
      <c r="I688" s="232"/>
      <c r="J688" s="228"/>
      <c r="K688" s="228"/>
      <c r="L688" s="233"/>
      <c r="M688" s="234"/>
      <c r="N688" s="235"/>
      <c r="O688" s="235"/>
      <c r="P688" s="235"/>
      <c r="Q688" s="235"/>
      <c r="R688" s="235"/>
      <c r="S688" s="235"/>
      <c r="T688" s="236"/>
      <c r="AT688" s="237" t="s">
        <v>175</v>
      </c>
      <c r="AU688" s="237" t="s">
        <v>83</v>
      </c>
      <c r="AV688" s="13" t="s">
        <v>83</v>
      </c>
      <c r="AW688" s="13" t="s">
        <v>37</v>
      </c>
      <c r="AX688" s="13" t="s">
        <v>75</v>
      </c>
      <c r="AY688" s="237" t="s">
        <v>167</v>
      </c>
    </row>
    <row r="689" spans="2:65" s="14" customFormat="1">
      <c r="B689" s="238"/>
      <c r="C689" s="239"/>
      <c r="D689" s="218" t="s">
        <v>175</v>
      </c>
      <c r="E689" s="240" t="s">
        <v>21</v>
      </c>
      <c r="F689" s="241" t="s">
        <v>183</v>
      </c>
      <c r="G689" s="239"/>
      <c r="H689" s="242">
        <v>13</v>
      </c>
      <c r="I689" s="243"/>
      <c r="J689" s="239"/>
      <c r="K689" s="239"/>
      <c r="L689" s="244"/>
      <c r="M689" s="245"/>
      <c r="N689" s="246"/>
      <c r="O689" s="246"/>
      <c r="P689" s="246"/>
      <c r="Q689" s="246"/>
      <c r="R689" s="246"/>
      <c r="S689" s="246"/>
      <c r="T689" s="247"/>
      <c r="AT689" s="248" t="s">
        <v>175</v>
      </c>
      <c r="AU689" s="248" t="s">
        <v>83</v>
      </c>
      <c r="AV689" s="14" t="s">
        <v>174</v>
      </c>
      <c r="AW689" s="14" t="s">
        <v>6</v>
      </c>
      <c r="AX689" s="14" t="s">
        <v>28</v>
      </c>
      <c r="AY689" s="248" t="s">
        <v>167</v>
      </c>
    </row>
    <row r="690" spans="2:65" s="1" customFormat="1" ht="16.5" customHeight="1">
      <c r="B690" s="42"/>
      <c r="C690" s="260" t="s">
        <v>1016</v>
      </c>
      <c r="D690" s="260" t="s">
        <v>260</v>
      </c>
      <c r="E690" s="261" t="s">
        <v>1025</v>
      </c>
      <c r="F690" s="262" t="s">
        <v>1026</v>
      </c>
      <c r="G690" s="263" t="s">
        <v>198</v>
      </c>
      <c r="H690" s="264">
        <v>4</v>
      </c>
      <c r="I690" s="265"/>
      <c r="J690" s="266">
        <f>ROUND(I690*H690,1)</f>
        <v>0</v>
      </c>
      <c r="K690" s="262" t="s">
        <v>173</v>
      </c>
      <c r="L690" s="267"/>
      <c r="M690" s="268" t="s">
        <v>21</v>
      </c>
      <c r="N690" s="269" t="s">
        <v>46</v>
      </c>
      <c r="O690" s="43"/>
      <c r="P690" s="213">
        <f>O690*H690</f>
        <v>0</v>
      </c>
      <c r="Q690" s="213">
        <v>1.8500000000000001E-3</v>
      </c>
      <c r="R690" s="213">
        <f>Q690*H690</f>
        <v>7.4000000000000003E-3</v>
      </c>
      <c r="S690" s="213">
        <v>0</v>
      </c>
      <c r="T690" s="214">
        <f>S690*H690</f>
        <v>0</v>
      </c>
      <c r="AR690" s="25" t="s">
        <v>322</v>
      </c>
      <c r="AT690" s="25" t="s">
        <v>260</v>
      </c>
      <c r="AU690" s="25" t="s">
        <v>83</v>
      </c>
      <c r="AY690" s="25" t="s">
        <v>167</v>
      </c>
      <c r="BE690" s="215">
        <f>IF(N690="základní",J690,0)</f>
        <v>0</v>
      </c>
      <c r="BF690" s="215">
        <f>IF(N690="snížená",J690,0)</f>
        <v>0</v>
      </c>
      <c r="BG690" s="215">
        <f>IF(N690="zákl. přenesená",J690,0)</f>
        <v>0</v>
      </c>
      <c r="BH690" s="215">
        <f>IF(N690="sníž. přenesená",J690,0)</f>
        <v>0</v>
      </c>
      <c r="BI690" s="215">
        <f>IF(N690="nulová",J690,0)</f>
        <v>0</v>
      </c>
      <c r="BJ690" s="25" t="s">
        <v>28</v>
      </c>
      <c r="BK690" s="215">
        <f>ROUND(I690*H690,1)</f>
        <v>0</v>
      </c>
      <c r="BL690" s="25" t="s">
        <v>243</v>
      </c>
      <c r="BM690" s="25" t="s">
        <v>1027</v>
      </c>
    </row>
    <row r="691" spans="2:65" s="13" customFormat="1">
      <c r="B691" s="227"/>
      <c r="C691" s="228"/>
      <c r="D691" s="218" t="s">
        <v>175</v>
      </c>
      <c r="E691" s="229" t="s">
        <v>21</v>
      </c>
      <c r="F691" s="230" t="s">
        <v>1028</v>
      </c>
      <c r="G691" s="228"/>
      <c r="H691" s="231">
        <v>4</v>
      </c>
      <c r="I691" s="232"/>
      <c r="J691" s="228"/>
      <c r="K691" s="228"/>
      <c r="L691" s="233"/>
      <c r="M691" s="234"/>
      <c r="N691" s="235"/>
      <c r="O691" s="235"/>
      <c r="P691" s="235"/>
      <c r="Q691" s="235"/>
      <c r="R691" s="235"/>
      <c r="S691" s="235"/>
      <c r="T691" s="236"/>
      <c r="AT691" s="237" t="s">
        <v>175</v>
      </c>
      <c r="AU691" s="237" t="s">
        <v>83</v>
      </c>
      <c r="AV691" s="13" t="s">
        <v>83</v>
      </c>
      <c r="AW691" s="13" t="s">
        <v>37</v>
      </c>
      <c r="AX691" s="13" t="s">
        <v>75</v>
      </c>
      <c r="AY691" s="237" t="s">
        <v>167</v>
      </c>
    </row>
    <row r="692" spans="2:65" s="14" customFormat="1">
      <c r="B692" s="238"/>
      <c r="C692" s="239"/>
      <c r="D692" s="218" t="s">
        <v>175</v>
      </c>
      <c r="E692" s="240" t="s">
        <v>21</v>
      </c>
      <c r="F692" s="241" t="s">
        <v>183</v>
      </c>
      <c r="G692" s="239"/>
      <c r="H692" s="242">
        <v>4</v>
      </c>
      <c r="I692" s="243"/>
      <c r="J692" s="239"/>
      <c r="K692" s="239"/>
      <c r="L692" s="244"/>
      <c r="M692" s="245"/>
      <c r="N692" s="246"/>
      <c r="O692" s="246"/>
      <c r="P692" s="246"/>
      <c r="Q692" s="246"/>
      <c r="R692" s="246"/>
      <c r="S692" s="246"/>
      <c r="T692" s="247"/>
      <c r="AT692" s="248" t="s">
        <v>175</v>
      </c>
      <c r="AU692" s="248" t="s">
        <v>83</v>
      </c>
      <c r="AV692" s="14" t="s">
        <v>174</v>
      </c>
      <c r="AW692" s="14" t="s">
        <v>6</v>
      </c>
      <c r="AX692" s="14" t="s">
        <v>28</v>
      </c>
      <c r="AY692" s="248" t="s">
        <v>167</v>
      </c>
    </row>
    <row r="693" spans="2:65" s="1" customFormat="1" ht="16.5" customHeight="1">
      <c r="B693" s="42"/>
      <c r="C693" s="260" t="s">
        <v>1020</v>
      </c>
      <c r="D693" s="260" t="s">
        <v>260</v>
      </c>
      <c r="E693" s="261" t="s">
        <v>1029</v>
      </c>
      <c r="F693" s="262" t="s">
        <v>1030</v>
      </c>
      <c r="G693" s="263" t="s">
        <v>198</v>
      </c>
      <c r="H693" s="264">
        <v>8</v>
      </c>
      <c r="I693" s="265"/>
      <c r="J693" s="266">
        <f>ROUND(I693*H693,1)</f>
        <v>0</v>
      </c>
      <c r="K693" s="262" t="s">
        <v>173</v>
      </c>
      <c r="L693" s="267"/>
      <c r="M693" s="268" t="s">
        <v>21</v>
      </c>
      <c r="N693" s="269" t="s">
        <v>46</v>
      </c>
      <c r="O693" s="43"/>
      <c r="P693" s="213">
        <f>O693*H693</f>
        <v>0</v>
      </c>
      <c r="Q693" s="213">
        <v>2.0799999999999998E-3</v>
      </c>
      <c r="R693" s="213">
        <f>Q693*H693</f>
        <v>1.6639999999999999E-2</v>
      </c>
      <c r="S693" s="213">
        <v>0</v>
      </c>
      <c r="T693" s="214">
        <f>S693*H693</f>
        <v>0</v>
      </c>
      <c r="AR693" s="25" t="s">
        <v>322</v>
      </c>
      <c r="AT693" s="25" t="s">
        <v>260</v>
      </c>
      <c r="AU693" s="25" t="s">
        <v>83</v>
      </c>
      <c r="AY693" s="25" t="s">
        <v>167</v>
      </c>
      <c r="BE693" s="215">
        <f>IF(N693="základní",J693,0)</f>
        <v>0</v>
      </c>
      <c r="BF693" s="215">
        <f>IF(N693="snížená",J693,0)</f>
        <v>0</v>
      </c>
      <c r="BG693" s="215">
        <f>IF(N693="zákl. přenesená",J693,0)</f>
        <v>0</v>
      </c>
      <c r="BH693" s="215">
        <f>IF(N693="sníž. přenesená",J693,0)</f>
        <v>0</v>
      </c>
      <c r="BI693" s="215">
        <f>IF(N693="nulová",J693,0)</f>
        <v>0</v>
      </c>
      <c r="BJ693" s="25" t="s">
        <v>28</v>
      </c>
      <c r="BK693" s="215">
        <f>ROUND(I693*H693,1)</f>
        <v>0</v>
      </c>
      <c r="BL693" s="25" t="s">
        <v>243</v>
      </c>
      <c r="BM693" s="25" t="s">
        <v>1031</v>
      </c>
    </row>
    <row r="694" spans="2:65" s="13" customFormat="1">
      <c r="B694" s="227"/>
      <c r="C694" s="228"/>
      <c r="D694" s="218" t="s">
        <v>175</v>
      </c>
      <c r="E694" s="229" t="s">
        <v>21</v>
      </c>
      <c r="F694" s="230" t="s">
        <v>1032</v>
      </c>
      <c r="G694" s="228"/>
      <c r="H694" s="231">
        <v>8</v>
      </c>
      <c r="I694" s="232"/>
      <c r="J694" s="228"/>
      <c r="K694" s="228"/>
      <c r="L694" s="233"/>
      <c r="M694" s="234"/>
      <c r="N694" s="235"/>
      <c r="O694" s="235"/>
      <c r="P694" s="235"/>
      <c r="Q694" s="235"/>
      <c r="R694" s="235"/>
      <c r="S694" s="235"/>
      <c r="T694" s="236"/>
      <c r="AT694" s="237" t="s">
        <v>175</v>
      </c>
      <c r="AU694" s="237" t="s">
        <v>83</v>
      </c>
      <c r="AV694" s="13" t="s">
        <v>83</v>
      </c>
      <c r="AW694" s="13" t="s">
        <v>37</v>
      </c>
      <c r="AX694" s="13" t="s">
        <v>75</v>
      </c>
      <c r="AY694" s="237" t="s">
        <v>167</v>
      </c>
    </row>
    <row r="695" spans="2:65" s="14" customFormat="1">
      <c r="B695" s="238"/>
      <c r="C695" s="239"/>
      <c r="D695" s="218" t="s">
        <v>175</v>
      </c>
      <c r="E695" s="240" t="s">
        <v>21</v>
      </c>
      <c r="F695" s="241" t="s">
        <v>183</v>
      </c>
      <c r="G695" s="239"/>
      <c r="H695" s="242">
        <v>8</v>
      </c>
      <c r="I695" s="243"/>
      <c r="J695" s="239"/>
      <c r="K695" s="239"/>
      <c r="L695" s="244"/>
      <c r="M695" s="245"/>
      <c r="N695" s="246"/>
      <c r="O695" s="246"/>
      <c r="P695" s="246"/>
      <c r="Q695" s="246"/>
      <c r="R695" s="246"/>
      <c r="S695" s="246"/>
      <c r="T695" s="247"/>
      <c r="AT695" s="248" t="s">
        <v>175</v>
      </c>
      <c r="AU695" s="248" t="s">
        <v>83</v>
      </c>
      <c r="AV695" s="14" t="s">
        <v>174</v>
      </c>
      <c r="AW695" s="14" t="s">
        <v>6</v>
      </c>
      <c r="AX695" s="14" t="s">
        <v>28</v>
      </c>
      <c r="AY695" s="248" t="s">
        <v>167</v>
      </c>
    </row>
    <row r="696" spans="2:65" s="1" customFormat="1" ht="16.5" customHeight="1">
      <c r="B696" s="42"/>
      <c r="C696" s="260" t="s">
        <v>1023</v>
      </c>
      <c r="D696" s="260" t="s">
        <v>260</v>
      </c>
      <c r="E696" s="261" t="s">
        <v>1033</v>
      </c>
      <c r="F696" s="262" t="s">
        <v>1034</v>
      </c>
      <c r="G696" s="263" t="s">
        <v>198</v>
      </c>
      <c r="H696" s="264">
        <v>1</v>
      </c>
      <c r="I696" s="265"/>
      <c r="J696" s="266">
        <f>ROUND(I696*H696,1)</f>
        <v>0</v>
      </c>
      <c r="K696" s="262" t="s">
        <v>21</v>
      </c>
      <c r="L696" s="267"/>
      <c r="M696" s="268" t="s">
        <v>21</v>
      </c>
      <c r="N696" s="269" t="s">
        <v>46</v>
      </c>
      <c r="O696" s="43"/>
      <c r="P696" s="213">
        <f>O696*H696</f>
        <v>0</v>
      </c>
      <c r="Q696" s="213">
        <v>2.0799999999999998E-3</v>
      </c>
      <c r="R696" s="213">
        <f>Q696*H696</f>
        <v>2.0799999999999998E-3</v>
      </c>
      <c r="S696" s="213">
        <v>0</v>
      </c>
      <c r="T696" s="214">
        <f>S696*H696</f>
        <v>0</v>
      </c>
      <c r="AR696" s="25" t="s">
        <v>322</v>
      </c>
      <c r="AT696" s="25" t="s">
        <v>260</v>
      </c>
      <c r="AU696" s="25" t="s">
        <v>83</v>
      </c>
      <c r="AY696" s="25" t="s">
        <v>167</v>
      </c>
      <c r="BE696" s="215">
        <f>IF(N696="základní",J696,0)</f>
        <v>0</v>
      </c>
      <c r="BF696" s="215">
        <f>IF(N696="snížená",J696,0)</f>
        <v>0</v>
      </c>
      <c r="BG696" s="215">
        <f>IF(N696="zákl. přenesená",J696,0)</f>
        <v>0</v>
      </c>
      <c r="BH696" s="215">
        <f>IF(N696="sníž. přenesená",J696,0)</f>
        <v>0</v>
      </c>
      <c r="BI696" s="215">
        <f>IF(N696="nulová",J696,0)</f>
        <v>0</v>
      </c>
      <c r="BJ696" s="25" t="s">
        <v>28</v>
      </c>
      <c r="BK696" s="215">
        <f>ROUND(I696*H696,1)</f>
        <v>0</v>
      </c>
      <c r="BL696" s="25" t="s">
        <v>243</v>
      </c>
      <c r="BM696" s="25" t="s">
        <v>1035</v>
      </c>
    </row>
    <row r="697" spans="2:65" s="1" customFormat="1" ht="16.5" customHeight="1">
      <c r="B697" s="42"/>
      <c r="C697" s="204" t="s">
        <v>1027</v>
      </c>
      <c r="D697" s="204" t="s">
        <v>169</v>
      </c>
      <c r="E697" s="205" t="s">
        <v>1036</v>
      </c>
      <c r="F697" s="206" t="s">
        <v>1037</v>
      </c>
      <c r="G697" s="207" t="s">
        <v>198</v>
      </c>
      <c r="H697" s="208">
        <v>1</v>
      </c>
      <c r="I697" s="209"/>
      <c r="J697" s="210">
        <f>ROUND(I697*H697,1)</f>
        <v>0</v>
      </c>
      <c r="K697" s="206" t="s">
        <v>173</v>
      </c>
      <c r="L697" s="62"/>
      <c r="M697" s="211" t="s">
        <v>21</v>
      </c>
      <c r="N697" s="212" t="s">
        <v>46</v>
      </c>
      <c r="O697" s="43"/>
      <c r="P697" s="213">
        <f>O697*H697</f>
        <v>0</v>
      </c>
      <c r="Q697" s="213">
        <v>0</v>
      </c>
      <c r="R697" s="213">
        <f>Q697*H697</f>
        <v>0</v>
      </c>
      <c r="S697" s="213">
        <v>0</v>
      </c>
      <c r="T697" s="214">
        <f>S697*H697</f>
        <v>0</v>
      </c>
      <c r="AR697" s="25" t="s">
        <v>243</v>
      </c>
      <c r="AT697" s="25" t="s">
        <v>169</v>
      </c>
      <c r="AU697" s="25" t="s">
        <v>83</v>
      </c>
      <c r="AY697" s="25" t="s">
        <v>167</v>
      </c>
      <c r="BE697" s="215">
        <f>IF(N697="základní",J697,0)</f>
        <v>0</v>
      </c>
      <c r="BF697" s="215">
        <f>IF(N697="snížená",J697,0)</f>
        <v>0</v>
      </c>
      <c r="BG697" s="215">
        <f>IF(N697="zákl. přenesená",J697,0)</f>
        <v>0</v>
      </c>
      <c r="BH697" s="215">
        <f>IF(N697="sníž. přenesená",J697,0)</f>
        <v>0</v>
      </c>
      <c r="BI697" s="215">
        <f>IF(N697="nulová",J697,0)</f>
        <v>0</v>
      </c>
      <c r="BJ697" s="25" t="s">
        <v>28</v>
      </c>
      <c r="BK697" s="215">
        <f>ROUND(I697*H697,1)</f>
        <v>0</v>
      </c>
      <c r="BL697" s="25" t="s">
        <v>243</v>
      </c>
      <c r="BM697" s="25" t="s">
        <v>1038</v>
      </c>
    </row>
    <row r="698" spans="2:65" s="13" customFormat="1">
      <c r="B698" s="227"/>
      <c r="C698" s="228"/>
      <c r="D698" s="218" t="s">
        <v>175</v>
      </c>
      <c r="E698" s="229" t="s">
        <v>21</v>
      </c>
      <c r="F698" s="230" t="s">
        <v>1039</v>
      </c>
      <c r="G698" s="228"/>
      <c r="H698" s="231">
        <v>1</v>
      </c>
      <c r="I698" s="232"/>
      <c r="J698" s="228"/>
      <c r="K698" s="228"/>
      <c r="L698" s="233"/>
      <c r="M698" s="234"/>
      <c r="N698" s="235"/>
      <c r="O698" s="235"/>
      <c r="P698" s="235"/>
      <c r="Q698" s="235"/>
      <c r="R698" s="235"/>
      <c r="S698" s="235"/>
      <c r="T698" s="236"/>
      <c r="AT698" s="237" t="s">
        <v>175</v>
      </c>
      <c r="AU698" s="237" t="s">
        <v>83</v>
      </c>
      <c r="AV698" s="13" t="s">
        <v>83</v>
      </c>
      <c r="AW698" s="13" t="s">
        <v>37</v>
      </c>
      <c r="AX698" s="13" t="s">
        <v>28</v>
      </c>
      <c r="AY698" s="237" t="s">
        <v>167</v>
      </c>
    </row>
    <row r="699" spans="2:65" s="1" customFormat="1" ht="16.5" customHeight="1">
      <c r="B699" s="42"/>
      <c r="C699" s="260" t="s">
        <v>1031</v>
      </c>
      <c r="D699" s="260" t="s">
        <v>260</v>
      </c>
      <c r="E699" s="261" t="s">
        <v>1040</v>
      </c>
      <c r="F699" s="262" t="s">
        <v>1041</v>
      </c>
      <c r="G699" s="263" t="s">
        <v>198</v>
      </c>
      <c r="H699" s="264">
        <v>1</v>
      </c>
      <c r="I699" s="265"/>
      <c r="J699" s="266">
        <f>ROUND(I699*H699,1)</f>
        <v>0</v>
      </c>
      <c r="K699" s="262" t="s">
        <v>173</v>
      </c>
      <c r="L699" s="267"/>
      <c r="M699" s="268" t="s">
        <v>21</v>
      </c>
      <c r="N699" s="269" t="s">
        <v>46</v>
      </c>
      <c r="O699" s="43"/>
      <c r="P699" s="213">
        <f>O699*H699</f>
        <v>0</v>
      </c>
      <c r="Q699" s="213">
        <v>3.3500000000000001E-3</v>
      </c>
      <c r="R699" s="213">
        <f>Q699*H699</f>
        <v>3.3500000000000001E-3</v>
      </c>
      <c r="S699" s="213">
        <v>0</v>
      </c>
      <c r="T699" s="214">
        <f>S699*H699</f>
        <v>0</v>
      </c>
      <c r="AR699" s="25" t="s">
        <v>322</v>
      </c>
      <c r="AT699" s="25" t="s">
        <v>260</v>
      </c>
      <c r="AU699" s="25" t="s">
        <v>83</v>
      </c>
      <c r="AY699" s="25" t="s">
        <v>167</v>
      </c>
      <c r="BE699" s="215">
        <f>IF(N699="základní",J699,0)</f>
        <v>0</v>
      </c>
      <c r="BF699" s="215">
        <f>IF(N699="snížená",J699,0)</f>
        <v>0</v>
      </c>
      <c r="BG699" s="215">
        <f>IF(N699="zákl. přenesená",J699,0)</f>
        <v>0</v>
      </c>
      <c r="BH699" s="215">
        <f>IF(N699="sníž. přenesená",J699,0)</f>
        <v>0</v>
      </c>
      <c r="BI699" s="215">
        <f>IF(N699="nulová",J699,0)</f>
        <v>0</v>
      </c>
      <c r="BJ699" s="25" t="s">
        <v>28</v>
      </c>
      <c r="BK699" s="215">
        <f>ROUND(I699*H699,1)</f>
        <v>0</v>
      </c>
      <c r="BL699" s="25" t="s">
        <v>243</v>
      </c>
      <c r="BM699" s="25" t="s">
        <v>1042</v>
      </c>
    </row>
    <row r="700" spans="2:65" s="1" customFormat="1" ht="16.5" customHeight="1">
      <c r="B700" s="42"/>
      <c r="C700" s="204" t="s">
        <v>1035</v>
      </c>
      <c r="D700" s="204" t="s">
        <v>169</v>
      </c>
      <c r="E700" s="205" t="s">
        <v>1043</v>
      </c>
      <c r="F700" s="206" t="s">
        <v>1044</v>
      </c>
      <c r="G700" s="207" t="s">
        <v>621</v>
      </c>
      <c r="H700" s="208">
        <v>1</v>
      </c>
      <c r="I700" s="209"/>
      <c r="J700" s="210">
        <f>ROUND(I700*H700,1)</f>
        <v>0</v>
      </c>
      <c r="K700" s="206" t="s">
        <v>21</v>
      </c>
      <c r="L700" s="62"/>
      <c r="M700" s="211" t="s">
        <v>21</v>
      </c>
      <c r="N700" s="212" t="s">
        <v>46</v>
      </c>
      <c r="O700" s="43"/>
      <c r="P700" s="213">
        <f>O700*H700</f>
        <v>0</v>
      </c>
      <c r="Q700" s="213">
        <v>5.0000000000000001E-4</v>
      </c>
      <c r="R700" s="213">
        <f>Q700*H700</f>
        <v>5.0000000000000001E-4</v>
      </c>
      <c r="S700" s="213">
        <v>0</v>
      </c>
      <c r="T700" s="214">
        <f>S700*H700</f>
        <v>0</v>
      </c>
      <c r="AR700" s="25" t="s">
        <v>243</v>
      </c>
      <c r="AT700" s="25" t="s">
        <v>169</v>
      </c>
      <c r="AU700" s="25" t="s">
        <v>83</v>
      </c>
      <c r="AY700" s="25" t="s">
        <v>167</v>
      </c>
      <c r="BE700" s="215">
        <f>IF(N700="základní",J700,0)</f>
        <v>0</v>
      </c>
      <c r="BF700" s="215">
        <f>IF(N700="snížená",J700,0)</f>
        <v>0</v>
      </c>
      <c r="BG700" s="215">
        <f>IF(N700="zákl. přenesená",J700,0)</f>
        <v>0</v>
      </c>
      <c r="BH700" s="215">
        <f>IF(N700="sníž. přenesená",J700,0)</f>
        <v>0</v>
      </c>
      <c r="BI700" s="215">
        <f>IF(N700="nulová",J700,0)</f>
        <v>0</v>
      </c>
      <c r="BJ700" s="25" t="s">
        <v>28</v>
      </c>
      <c r="BK700" s="215">
        <f>ROUND(I700*H700,1)</f>
        <v>0</v>
      </c>
      <c r="BL700" s="25" t="s">
        <v>243</v>
      </c>
      <c r="BM700" s="25" t="s">
        <v>1045</v>
      </c>
    </row>
    <row r="701" spans="2:65" s="1" customFormat="1" ht="16.5" customHeight="1">
      <c r="B701" s="42"/>
      <c r="C701" s="204" t="s">
        <v>1038</v>
      </c>
      <c r="D701" s="204" t="s">
        <v>169</v>
      </c>
      <c r="E701" s="205" t="s">
        <v>1046</v>
      </c>
      <c r="F701" s="206" t="s">
        <v>1047</v>
      </c>
      <c r="G701" s="207" t="s">
        <v>614</v>
      </c>
      <c r="H701" s="270"/>
      <c r="I701" s="209"/>
      <c r="J701" s="210">
        <f>ROUND(I701*H701,1)</f>
        <v>0</v>
      </c>
      <c r="K701" s="206" t="s">
        <v>173</v>
      </c>
      <c r="L701" s="62"/>
      <c r="M701" s="211" t="s">
        <v>21</v>
      </c>
      <c r="N701" s="212" t="s">
        <v>46</v>
      </c>
      <c r="O701" s="43"/>
      <c r="P701" s="213">
        <f>O701*H701</f>
        <v>0</v>
      </c>
      <c r="Q701" s="213">
        <v>0</v>
      </c>
      <c r="R701" s="213">
        <f>Q701*H701</f>
        <v>0</v>
      </c>
      <c r="S701" s="213">
        <v>0</v>
      </c>
      <c r="T701" s="214">
        <f>S701*H701</f>
        <v>0</v>
      </c>
      <c r="AR701" s="25" t="s">
        <v>243</v>
      </c>
      <c r="AT701" s="25" t="s">
        <v>169</v>
      </c>
      <c r="AU701" s="25" t="s">
        <v>83</v>
      </c>
      <c r="AY701" s="25" t="s">
        <v>167</v>
      </c>
      <c r="BE701" s="215">
        <f>IF(N701="základní",J701,0)</f>
        <v>0</v>
      </c>
      <c r="BF701" s="215">
        <f>IF(N701="snížená",J701,0)</f>
        <v>0</v>
      </c>
      <c r="BG701" s="215">
        <f>IF(N701="zákl. přenesená",J701,0)</f>
        <v>0</v>
      </c>
      <c r="BH701" s="215">
        <f>IF(N701="sníž. přenesená",J701,0)</f>
        <v>0</v>
      </c>
      <c r="BI701" s="215">
        <f>IF(N701="nulová",J701,0)</f>
        <v>0</v>
      </c>
      <c r="BJ701" s="25" t="s">
        <v>28</v>
      </c>
      <c r="BK701" s="215">
        <f>ROUND(I701*H701,1)</f>
        <v>0</v>
      </c>
      <c r="BL701" s="25" t="s">
        <v>243</v>
      </c>
      <c r="BM701" s="25" t="s">
        <v>1048</v>
      </c>
    </row>
    <row r="702" spans="2:65" s="11" customFormat="1" ht="29.85" customHeight="1">
      <c r="B702" s="188"/>
      <c r="C702" s="189"/>
      <c r="D702" s="190" t="s">
        <v>74</v>
      </c>
      <c r="E702" s="202" t="s">
        <v>1049</v>
      </c>
      <c r="F702" s="202" t="s">
        <v>1050</v>
      </c>
      <c r="G702" s="189"/>
      <c r="H702" s="189"/>
      <c r="I702" s="192"/>
      <c r="J702" s="203">
        <f>BK702</f>
        <v>0</v>
      </c>
      <c r="K702" s="189"/>
      <c r="L702" s="194"/>
      <c r="M702" s="195"/>
      <c r="N702" s="196"/>
      <c r="O702" s="196"/>
      <c r="P702" s="197">
        <f>SUM(P703:P727)</f>
        <v>0</v>
      </c>
      <c r="Q702" s="196"/>
      <c r="R702" s="197">
        <f>SUM(R703:R727)</f>
        <v>1.34216</v>
      </c>
      <c r="S702" s="196"/>
      <c r="T702" s="198">
        <f>SUM(T703:T727)</f>
        <v>0</v>
      </c>
      <c r="AR702" s="199" t="s">
        <v>83</v>
      </c>
      <c r="AT702" s="200" t="s">
        <v>74</v>
      </c>
      <c r="AU702" s="200" t="s">
        <v>28</v>
      </c>
      <c r="AY702" s="199" t="s">
        <v>167</v>
      </c>
      <c r="BK702" s="201">
        <f>SUM(BK703:BK727)</f>
        <v>0</v>
      </c>
    </row>
    <row r="703" spans="2:65" s="1" customFormat="1" ht="16.5" customHeight="1">
      <c r="B703" s="42"/>
      <c r="C703" s="204" t="s">
        <v>1042</v>
      </c>
      <c r="D703" s="204" t="s">
        <v>169</v>
      </c>
      <c r="E703" s="205" t="s">
        <v>1051</v>
      </c>
      <c r="F703" s="206" t="s">
        <v>1052</v>
      </c>
      <c r="G703" s="207" t="s">
        <v>222</v>
      </c>
      <c r="H703" s="208">
        <v>13</v>
      </c>
      <c r="I703" s="209"/>
      <c r="J703" s="210">
        <f>ROUND(I703*H703,1)</f>
        <v>0</v>
      </c>
      <c r="K703" s="206" t="s">
        <v>21</v>
      </c>
      <c r="L703" s="62"/>
      <c r="M703" s="211" t="s">
        <v>21</v>
      </c>
      <c r="N703" s="212" t="s">
        <v>46</v>
      </c>
      <c r="O703" s="43"/>
      <c r="P703" s="213">
        <f>O703*H703</f>
        <v>0</v>
      </c>
      <c r="Q703" s="213">
        <v>5.0000000000000002E-5</v>
      </c>
      <c r="R703" s="213">
        <f>Q703*H703</f>
        <v>6.5000000000000008E-4</v>
      </c>
      <c r="S703" s="213">
        <v>0</v>
      </c>
      <c r="T703" s="214">
        <f>S703*H703</f>
        <v>0</v>
      </c>
      <c r="AR703" s="25" t="s">
        <v>243</v>
      </c>
      <c r="AT703" s="25" t="s">
        <v>169</v>
      </c>
      <c r="AU703" s="25" t="s">
        <v>83</v>
      </c>
      <c r="AY703" s="25" t="s">
        <v>167</v>
      </c>
      <c r="BE703" s="215">
        <f>IF(N703="základní",J703,0)</f>
        <v>0</v>
      </c>
      <c r="BF703" s="215">
        <f>IF(N703="snížená",J703,0)</f>
        <v>0</v>
      </c>
      <c r="BG703" s="215">
        <f>IF(N703="zákl. přenesená",J703,0)</f>
        <v>0</v>
      </c>
      <c r="BH703" s="215">
        <f>IF(N703="sníž. přenesená",J703,0)</f>
        <v>0</v>
      </c>
      <c r="BI703" s="215">
        <f>IF(N703="nulová",J703,0)</f>
        <v>0</v>
      </c>
      <c r="BJ703" s="25" t="s">
        <v>28</v>
      </c>
      <c r="BK703" s="215">
        <f>ROUND(I703*H703,1)</f>
        <v>0</v>
      </c>
      <c r="BL703" s="25" t="s">
        <v>243</v>
      </c>
      <c r="BM703" s="25" t="s">
        <v>1053</v>
      </c>
    </row>
    <row r="704" spans="2:65" s="1" customFormat="1" ht="16.5" customHeight="1">
      <c r="B704" s="42"/>
      <c r="C704" s="204" t="s">
        <v>1045</v>
      </c>
      <c r="D704" s="204" t="s">
        <v>169</v>
      </c>
      <c r="E704" s="205" t="s">
        <v>1054</v>
      </c>
      <c r="F704" s="206" t="s">
        <v>1055</v>
      </c>
      <c r="G704" s="207" t="s">
        <v>1056</v>
      </c>
      <c r="H704" s="208">
        <v>231</v>
      </c>
      <c r="I704" s="209"/>
      <c r="J704" s="210">
        <f>ROUND(I704*H704,1)</f>
        <v>0</v>
      </c>
      <c r="K704" s="206" t="s">
        <v>21</v>
      </c>
      <c r="L704" s="62"/>
      <c r="M704" s="211" t="s">
        <v>21</v>
      </c>
      <c r="N704" s="212" t="s">
        <v>46</v>
      </c>
      <c r="O704" s="43"/>
      <c r="P704" s="213">
        <f>O704*H704</f>
        <v>0</v>
      </c>
      <c r="Q704" s="213">
        <v>5.0000000000000002E-5</v>
      </c>
      <c r="R704" s="213">
        <f>Q704*H704</f>
        <v>1.1550000000000001E-2</v>
      </c>
      <c r="S704" s="213">
        <v>0</v>
      </c>
      <c r="T704" s="214">
        <f>S704*H704</f>
        <v>0</v>
      </c>
      <c r="AR704" s="25" t="s">
        <v>243</v>
      </c>
      <c r="AT704" s="25" t="s">
        <v>169</v>
      </c>
      <c r="AU704" s="25" t="s">
        <v>83</v>
      </c>
      <c r="AY704" s="25" t="s">
        <v>167</v>
      </c>
      <c r="BE704" s="215">
        <f>IF(N704="základní",J704,0)</f>
        <v>0</v>
      </c>
      <c r="BF704" s="215">
        <f>IF(N704="snížená",J704,0)</f>
        <v>0</v>
      </c>
      <c r="BG704" s="215">
        <f>IF(N704="zákl. přenesená",J704,0)</f>
        <v>0</v>
      </c>
      <c r="BH704" s="215">
        <f>IF(N704="sníž. přenesená",J704,0)</f>
        <v>0</v>
      </c>
      <c r="BI704" s="215">
        <f>IF(N704="nulová",J704,0)</f>
        <v>0</v>
      </c>
      <c r="BJ704" s="25" t="s">
        <v>28</v>
      </c>
      <c r="BK704" s="215">
        <f>ROUND(I704*H704,1)</f>
        <v>0</v>
      </c>
      <c r="BL704" s="25" t="s">
        <v>243</v>
      </c>
      <c r="BM704" s="25" t="s">
        <v>1057</v>
      </c>
    </row>
    <row r="705" spans="2:65" s="13" customFormat="1">
      <c r="B705" s="227"/>
      <c r="C705" s="228"/>
      <c r="D705" s="218" t="s">
        <v>175</v>
      </c>
      <c r="E705" s="229" t="s">
        <v>21</v>
      </c>
      <c r="F705" s="230" t="s">
        <v>1058</v>
      </c>
      <c r="G705" s="228"/>
      <c r="H705" s="231">
        <v>231</v>
      </c>
      <c r="I705" s="232"/>
      <c r="J705" s="228"/>
      <c r="K705" s="228"/>
      <c r="L705" s="233"/>
      <c r="M705" s="234"/>
      <c r="N705" s="235"/>
      <c r="O705" s="235"/>
      <c r="P705" s="235"/>
      <c r="Q705" s="235"/>
      <c r="R705" s="235"/>
      <c r="S705" s="235"/>
      <c r="T705" s="236"/>
      <c r="AT705" s="237" t="s">
        <v>175</v>
      </c>
      <c r="AU705" s="237" t="s">
        <v>83</v>
      </c>
      <c r="AV705" s="13" t="s">
        <v>83</v>
      </c>
      <c r="AW705" s="13" t="s">
        <v>37</v>
      </c>
      <c r="AX705" s="13" t="s">
        <v>75</v>
      </c>
      <c r="AY705" s="237" t="s">
        <v>167</v>
      </c>
    </row>
    <row r="706" spans="2:65" s="14" customFormat="1">
      <c r="B706" s="238"/>
      <c r="C706" s="239"/>
      <c r="D706" s="218" t="s">
        <v>175</v>
      </c>
      <c r="E706" s="240" t="s">
        <v>21</v>
      </c>
      <c r="F706" s="241" t="s">
        <v>183</v>
      </c>
      <c r="G706" s="239"/>
      <c r="H706" s="242">
        <v>231</v>
      </c>
      <c r="I706" s="243"/>
      <c r="J706" s="239"/>
      <c r="K706" s="239"/>
      <c r="L706" s="244"/>
      <c r="M706" s="245"/>
      <c r="N706" s="246"/>
      <c r="O706" s="246"/>
      <c r="P706" s="246"/>
      <c r="Q706" s="246"/>
      <c r="R706" s="246"/>
      <c r="S706" s="246"/>
      <c r="T706" s="247"/>
      <c r="AT706" s="248" t="s">
        <v>175</v>
      </c>
      <c r="AU706" s="248" t="s">
        <v>83</v>
      </c>
      <c r="AV706" s="14" t="s">
        <v>174</v>
      </c>
      <c r="AW706" s="14" t="s">
        <v>6</v>
      </c>
      <c r="AX706" s="14" t="s">
        <v>28</v>
      </c>
      <c r="AY706" s="248" t="s">
        <v>167</v>
      </c>
    </row>
    <row r="707" spans="2:65" s="1" customFormat="1" ht="25.5" customHeight="1">
      <c r="B707" s="42"/>
      <c r="C707" s="204" t="s">
        <v>1048</v>
      </c>
      <c r="D707" s="204" t="s">
        <v>169</v>
      </c>
      <c r="E707" s="205" t="s">
        <v>1059</v>
      </c>
      <c r="F707" s="206" t="s">
        <v>1060</v>
      </c>
      <c r="G707" s="207" t="s">
        <v>621</v>
      </c>
      <c r="H707" s="208">
        <v>1</v>
      </c>
      <c r="I707" s="209"/>
      <c r="J707" s="210">
        <f t="shared" ref="J707:J713" si="10">ROUND(I707*H707,1)</f>
        <v>0</v>
      </c>
      <c r="K707" s="206" t="s">
        <v>21</v>
      </c>
      <c r="L707" s="62"/>
      <c r="M707" s="211" t="s">
        <v>21</v>
      </c>
      <c r="N707" s="212" t="s">
        <v>46</v>
      </c>
      <c r="O707" s="43"/>
      <c r="P707" s="213">
        <f t="shared" ref="P707:P713" si="11">O707*H707</f>
        <v>0</v>
      </c>
      <c r="Q707" s="213">
        <v>0</v>
      </c>
      <c r="R707" s="213">
        <f t="shared" ref="R707:R713" si="12">Q707*H707</f>
        <v>0</v>
      </c>
      <c r="S707" s="213">
        <v>0</v>
      </c>
      <c r="T707" s="214">
        <f t="shared" ref="T707:T713" si="13">S707*H707</f>
        <v>0</v>
      </c>
      <c r="AR707" s="25" t="s">
        <v>243</v>
      </c>
      <c r="AT707" s="25" t="s">
        <v>169</v>
      </c>
      <c r="AU707" s="25" t="s">
        <v>83</v>
      </c>
      <c r="AY707" s="25" t="s">
        <v>167</v>
      </c>
      <c r="BE707" s="215">
        <f t="shared" ref="BE707:BE713" si="14">IF(N707="základní",J707,0)</f>
        <v>0</v>
      </c>
      <c r="BF707" s="215">
        <f t="shared" ref="BF707:BF713" si="15">IF(N707="snížená",J707,0)</f>
        <v>0</v>
      </c>
      <c r="BG707" s="215">
        <f t="shared" ref="BG707:BG713" si="16">IF(N707="zákl. přenesená",J707,0)</f>
        <v>0</v>
      </c>
      <c r="BH707" s="215">
        <f t="shared" ref="BH707:BH713" si="17">IF(N707="sníž. přenesená",J707,0)</f>
        <v>0</v>
      </c>
      <c r="BI707" s="215">
        <f t="shared" ref="BI707:BI713" si="18">IF(N707="nulová",J707,0)</f>
        <v>0</v>
      </c>
      <c r="BJ707" s="25" t="s">
        <v>28</v>
      </c>
      <c r="BK707" s="215">
        <f t="shared" ref="BK707:BK713" si="19">ROUND(I707*H707,1)</f>
        <v>0</v>
      </c>
      <c r="BL707" s="25" t="s">
        <v>243</v>
      </c>
      <c r="BM707" s="25" t="s">
        <v>1061</v>
      </c>
    </row>
    <row r="708" spans="2:65" s="1" customFormat="1" ht="16.5" customHeight="1">
      <c r="B708" s="42"/>
      <c r="C708" s="204" t="s">
        <v>1053</v>
      </c>
      <c r="D708" s="204" t="s">
        <v>169</v>
      </c>
      <c r="E708" s="205" t="s">
        <v>1062</v>
      </c>
      <c r="F708" s="206" t="s">
        <v>1063</v>
      </c>
      <c r="G708" s="207" t="s">
        <v>621</v>
      </c>
      <c r="H708" s="208">
        <v>10</v>
      </c>
      <c r="I708" s="209"/>
      <c r="J708" s="210">
        <f t="shared" si="10"/>
        <v>0</v>
      </c>
      <c r="K708" s="206" t="s">
        <v>21</v>
      </c>
      <c r="L708" s="62"/>
      <c r="M708" s="211" t="s">
        <v>21</v>
      </c>
      <c r="N708" s="212" t="s">
        <v>46</v>
      </c>
      <c r="O708" s="43"/>
      <c r="P708" s="213">
        <f t="shared" si="11"/>
        <v>0</v>
      </c>
      <c r="Q708" s="213">
        <v>0</v>
      </c>
      <c r="R708" s="213">
        <f t="shared" si="12"/>
        <v>0</v>
      </c>
      <c r="S708" s="213">
        <v>0</v>
      </c>
      <c r="T708" s="214">
        <f t="shared" si="13"/>
        <v>0</v>
      </c>
      <c r="AR708" s="25" t="s">
        <v>243</v>
      </c>
      <c r="AT708" s="25" t="s">
        <v>169</v>
      </c>
      <c r="AU708" s="25" t="s">
        <v>83</v>
      </c>
      <c r="AY708" s="25" t="s">
        <v>167</v>
      </c>
      <c r="BE708" s="215">
        <f t="shared" si="14"/>
        <v>0</v>
      </c>
      <c r="BF708" s="215">
        <f t="shared" si="15"/>
        <v>0</v>
      </c>
      <c r="BG708" s="215">
        <f t="shared" si="16"/>
        <v>0</v>
      </c>
      <c r="BH708" s="215">
        <f t="shared" si="17"/>
        <v>0</v>
      </c>
      <c r="BI708" s="215">
        <f t="shared" si="18"/>
        <v>0</v>
      </c>
      <c r="BJ708" s="25" t="s">
        <v>28</v>
      </c>
      <c r="BK708" s="215">
        <f t="shared" si="19"/>
        <v>0</v>
      </c>
      <c r="BL708" s="25" t="s">
        <v>243</v>
      </c>
      <c r="BM708" s="25" t="s">
        <v>1064</v>
      </c>
    </row>
    <row r="709" spans="2:65" s="1" customFormat="1" ht="25.5" customHeight="1">
      <c r="B709" s="42"/>
      <c r="C709" s="204" t="s">
        <v>1057</v>
      </c>
      <c r="D709" s="204" t="s">
        <v>169</v>
      </c>
      <c r="E709" s="205" t="s">
        <v>1065</v>
      </c>
      <c r="F709" s="206" t="s">
        <v>1066</v>
      </c>
      <c r="G709" s="207" t="s">
        <v>198</v>
      </c>
      <c r="H709" s="208">
        <v>3</v>
      </c>
      <c r="I709" s="209"/>
      <c r="J709" s="210">
        <f t="shared" si="10"/>
        <v>0</v>
      </c>
      <c r="K709" s="206" t="s">
        <v>173</v>
      </c>
      <c r="L709" s="62"/>
      <c r="M709" s="211" t="s">
        <v>21</v>
      </c>
      <c r="N709" s="212" t="s">
        <v>46</v>
      </c>
      <c r="O709" s="43"/>
      <c r="P709" s="213">
        <f t="shared" si="11"/>
        <v>0</v>
      </c>
      <c r="Q709" s="213">
        <v>0</v>
      </c>
      <c r="R709" s="213">
        <f t="shared" si="12"/>
        <v>0</v>
      </c>
      <c r="S709" s="213">
        <v>0</v>
      </c>
      <c r="T709" s="214">
        <f t="shared" si="13"/>
        <v>0</v>
      </c>
      <c r="AR709" s="25" t="s">
        <v>243</v>
      </c>
      <c r="AT709" s="25" t="s">
        <v>169</v>
      </c>
      <c r="AU709" s="25" t="s">
        <v>83</v>
      </c>
      <c r="AY709" s="25" t="s">
        <v>167</v>
      </c>
      <c r="BE709" s="215">
        <f t="shared" si="14"/>
        <v>0</v>
      </c>
      <c r="BF709" s="215">
        <f t="shared" si="15"/>
        <v>0</v>
      </c>
      <c r="BG709" s="215">
        <f t="shared" si="16"/>
        <v>0</v>
      </c>
      <c r="BH709" s="215">
        <f t="shared" si="17"/>
        <v>0</v>
      </c>
      <c r="BI709" s="215">
        <f t="shared" si="18"/>
        <v>0</v>
      </c>
      <c r="BJ709" s="25" t="s">
        <v>28</v>
      </c>
      <c r="BK709" s="215">
        <f t="shared" si="19"/>
        <v>0</v>
      </c>
      <c r="BL709" s="25" t="s">
        <v>243</v>
      </c>
      <c r="BM709" s="25" t="s">
        <v>1067</v>
      </c>
    </row>
    <row r="710" spans="2:65" s="1" customFormat="1" ht="16.5" customHeight="1">
      <c r="B710" s="42"/>
      <c r="C710" s="204" t="s">
        <v>1061</v>
      </c>
      <c r="D710" s="204" t="s">
        <v>169</v>
      </c>
      <c r="E710" s="205" t="s">
        <v>1068</v>
      </c>
      <c r="F710" s="206" t="s">
        <v>1069</v>
      </c>
      <c r="G710" s="207" t="s">
        <v>222</v>
      </c>
      <c r="H710" s="208">
        <v>6</v>
      </c>
      <c r="I710" s="209"/>
      <c r="J710" s="210">
        <f t="shared" si="10"/>
        <v>0</v>
      </c>
      <c r="K710" s="206" t="s">
        <v>173</v>
      </c>
      <c r="L710" s="62"/>
      <c r="M710" s="211" t="s">
        <v>21</v>
      </c>
      <c r="N710" s="212" t="s">
        <v>46</v>
      </c>
      <c r="O710" s="43"/>
      <c r="P710" s="213">
        <f t="shared" si="11"/>
        <v>0</v>
      </c>
      <c r="Q710" s="213">
        <v>0</v>
      </c>
      <c r="R710" s="213">
        <f t="shared" si="12"/>
        <v>0</v>
      </c>
      <c r="S710" s="213">
        <v>0</v>
      </c>
      <c r="T710" s="214">
        <f t="shared" si="13"/>
        <v>0</v>
      </c>
      <c r="AR710" s="25" t="s">
        <v>243</v>
      </c>
      <c r="AT710" s="25" t="s">
        <v>169</v>
      </c>
      <c r="AU710" s="25" t="s">
        <v>83</v>
      </c>
      <c r="AY710" s="25" t="s">
        <v>167</v>
      </c>
      <c r="BE710" s="215">
        <f t="shared" si="14"/>
        <v>0</v>
      </c>
      <c r="BF710" s="215">
        <f t="shared" si="15"/>
        <v>0</v>
      </c>
      <c r="BG710" s="215">
        <f t="shared" si="16"/>
        <v>0</v>
      </c>
      <c r="BH710" s="215">
        <f t="shared" si="17"/>
        <v>0</v>
      </c>
      <c r="BI710" s="215">
        <f t="shared" si="18"/>
        <v>0</v>
      </c>
      <c r="BJ710" s="25" t="s">
        <v>28</v>
      </c>
      <c r="BK710" s="215">
        <f t="shared" si="19"/>
        <v>0</v>
      </c>
      <c r="BL710" s="25" t="s">
        <v>243</v>
      </c>
      <c r="BM710" s="25" t="s">
        <v>1070</v>
      </c>
    </row>
    <row r="711" spans="2:65" s="1" customFormat="1" ht="16.5" customHeight="1">
      <c r="B711" s="42"/>
      <c r="C711" s="204" t="s">
        <v>1064</v>
      </c>
      <c r="D711" s="204" t="s">
        <v>169</v>
      </c>
      <c r="E711" s="205" t="s">
        <v>1071</v>
      </c>
      <c r="F711" s="206" t="s">
        <v>1072</v>
      </c>
      <c r="G711" s="207" t="s">
        <v>198</v>
      </c>
      <c r="H711" s="208">
        <v>3</v>
      </c>
      <c r="I711" s="209"/>
      <c r="J711" s="210">
        <f t="shared" si="10"/>
        <v>0</v>
      </c>
      <c r="K711" s="206" t="s">
        <v>173</v>
      </c>
      <c r="L711" s="62"/>
      <c r="M711" s="211" t="s">
        <v>21</v>
      </c>
      <c r="N711" s="212" t="s">
        <v>46</v>
      </c>
      <c r="O711" s="43"/>
      <c r="P711" s="213">
        <f t="shared" si="11"/>
        <v>0</v>
      </c>
      <c r="Q711" s="213">
        <v>0</v>
      </c>
      <c r="R711" s="213">
        <f t="shared" si="12"/>
        <v>0</v>
      </c>
      <c r="S711" s="213">
        <v>0</v>
      </c>
      <c r="T711" s="214">
        <f t="shared" si="13"/>
        <v>0</v>
      </c>
      <c r="AR711" s="25" t="s">
        <v>243</v>
      </c>
      <c r="AT711" s="25" t="s">
        <v>169</v>
      </c>
      <c r="AU711" s="25" t="s">
        <v>83</v>
      </c>
      <c r="AY711" s="25" t="s">
        <v>167</v>
      </c>
      <c r="BE711" s="215">
        <f t="shared" si="14"/>
        <v>0</v>
      </c>
      <c r="BF711" s="215">
        <f t="shared" si="15"/>
        <v>0</v>
      </c>
      <c r="BG711" s="215">
        <f t="shared" si="16"/>
        <v>0</v>
      </c>
      <c r="BH711" s="215">
        <f t="shared" si="17"/>
        <v>0</v>
      </c>
      <c r="BI711" s="215">
        <f t="shared" si="18"/>
        <v>0</v>
      </c>
      <c r="BJ711" s="25" t="s">
        <v>28</v>
      </c>
      <c r="BK711" s="215">
        <f t="shared" si="19"/>
        <v>0</v>
      </c>
      <c r="BL711" s="25" t="s">
        <v>243</v>
      </c>
      <c r="BM711" s="25" t="s">
        <v>1073</v>
      </c>
    </row>
    <row r="712" spans="2:65" s="1" customFormat="1" ht="16.5" customHeight="1">
      <c r="B712" s="42"/>
      <c r="C712" s="260" t="s">
        <v>1074</v>
      </c>
      <c r="D712" s="260" t="s">
        <v>260</v>
      </c>
      <c r="E712" s="261" t="s">
        <v>1075</v>
      </c>
      <c r="F712" s="262" t="s">
        <v>1076</v>
      </c>
      <c r="G712" s="263" t="s">
        <v>198</v>
      </c>
      <c r="H712" s="264">
        <v>3</v>
      </c>
      <c r="I712" s="265"/>
      <c r="J712" s="266">
        <f t="shared" si="10"/>
        <v>0</v>
      </c>
      <c r="K712" s="262" t="s">
        <v>173</v>
      </c>
      <c r="L712" s="267"/>
      <c r="M712" s="268" t="s">
        <v>21</v>
      </c>
      <c r="N712" s="269" t="s">
        <v>46</v>
      </c>
      <c r="O712" s="43"/>
      <c r="P712" s="213">
        <f t="shared" si="11"/>
        <v>0</v>
      </c>
      <c r="Q712" s="213">
        <v>7.1000000000000004E-3</v>
      </c>
      <c r="R712" s="213">
        <f t="shared" si="12"/>
        <v>2.1299999999999999E-2</v>
      </c>
      <c r="S712" s="213">
        <v>0</v>
      </c>
      <c r="T712" s="214">
        <f t="shared" si="13"/>
        <v>0</v>
      </c>
      <c r="AR712" s="25" t="s">
        <v>322</v>
      </c>
      <c r="AT712" s="25" t="s">
        <v>260</v>
      </c>
      <c r="AU712" s="25" t="s">
        <v>83</v>
      </c>
      <c r="AY712" s="25" t="s">
        <v>167</v>
      </c>
      <c r="BE712" s="215">
        <f t="shared" si="14"/>
        <v>0</v>
      </c>
      <c r="BF712" s="215">
        <f t="shared" si="15"/>
        <v>0</v>
      </c>
      <c r="BG712" s="215">
        <f t="shared" si="16"/>
        <v>0</v>
      </c>
      <c r="BH712" s="215">
        <f t="shared" si="17"/>
        <v>0</v>
      </c>
      <c r="BI712" s="215">
        <f t="shared" si="18"/>
        <v>0</v>
      </c>
      <c r="BJ712" s="25" t="s">
        <v>28</v>
      </c>
      <c r="BK712" s="215">
        <f t="shared" si="19"/>
        <v>0</v>
      </c>
      <c r="BL712" s="25" t="s">
        <v>243</v>
      </c>
      <c r="BM712" s="25" t="s">
        <v>1077</v>
      </c>
    </row>
    <row r="713" spans="2:65" s="1" customFormat="1" ht="16.5" customHeight="1">
      <c r="B713" s="42"/>
      <c r="C713" s="260" t="s">
        <v>1077</v>
      </c>
      <c r="D713" s="260" t="s">
        <v>260</v>
      </c>
      <c r="E713" s="261" t="s">
        <v>1078</v>
      </c>
      <c r="F713" s="262" t="s">
        <v>1079</v>
      </c>
      <c r="G713" s="263" t="s">
        <v>222</v>
      </c>
      <c r="H713" s="264">
        <v>6</v>
      </c>
      <c r="I713" s="265"/>
      <c r="J713" s="266">
        <f t="shared" si="10"/>
        <v>0</v>
      </c>
      <c r="K713" s="262" t="s">
        <v>173</v>
      </c>
      <c r="L713" s="267"/>
      <c r="M713" s="268" t="s">
        <v>21</v>
      </c>
      <c r="N713" s="269" t="s">
        <v>46</v>
      </c>
      <c r="O713" s="43"/>
      <c r="P713" s="213">
        <f t="shared" si="11"/>
        <v>0</v>
      </c>
      <c r="Q713" s="213">
        <v>3.6000000000000002E-4</v>
      </c>
      <c r="R713" s="213">
        <f t="shared" si="12"/>
        <v>2.16E-3</v>
      </c>
      <c r="S713" s="213">
        <v>0</v>
      </c>
      <c r="T713" s="214">
        <f t="shared" si="13"/>
        <v>0</v>
      </c>
      <c r="AR713" s="25" t="s">
        <v>322</v>
      </c>
      <c r="AT713" s="25" t="s">
        <v>260</v>
      </c>
      <c r="AU713" s="25" t="s">
        <v>83</v>
      </c>
      <c r="AY713" s="25" t="s">
        <v>167</v>
      </c>
      <c r="BE713" s="215">
        <f t="shared" si="14"/>
        <v>0</v>
      </c>
      <c r="BF713" s="215">
        <f t="shared" si="15"/>
        <v>0</v>
      </c>
      <c r="BG713" s="215">
        <f t="shared" si="16"/>
        <v>0</v>
      </c>
      <c r="BH713" s="215">
        <f t="shared" si="17"/>
        <v>0</v>
      </c>
      <c r="BI713" s="215">
        <f t="shared" si="18"/>
        <v>0</v>
      </c>
      <c r="BJ713" s="25" t="s">
        <v>28</v>
      </c>
      <c r="BK713" s="215">
        <f t="shared" si="19"/>
        <v>0</v>
      </c>
      <c r="BL713" s="25" t="s">
        <v>243</v>
      </c>
      <c r="BM713" s="25" t="s">
        <v>1080</v>
      </c>
    </row>
    <row r="714" spans="2:65" s="13" customFormat="1">
      <c r="B714" s="227"/>
      <c r="C714" s="228"/>
      <c r="D714" s="218" t="s">
        <v>175</v>
      </c>
      <c r="E714" s="229" t="s">
        <v>21</v>
      </c>
      <c r="F714" s="230" t="s">
        <v>1081</v>
      </c>
      <c r="G714" s="228"/>
      <c r="H714" s="231">
        <v>6</v>
      </c>
      <c r="I714" s="232"/>
      <c r="J714" s="228"/>
      <c r="K714" s="228"/>
      <c r="L714" s="233"/>
      <c r="M714" s="234"/>
      <c r="N714" s="235"/>
      <c r="O714" s="235"/>
      <c r="P714" s="235"/>
      <c r="Q714" s="235"/>
      <c r="R714" s="235"/>
      <c r="S714" s="235"/>
      <c r="T714" s="236"/>
      <c r="AT714" s="237" t="s">
        <v>175</v>
      </c>
      <c r="AU714" s="237" t="s">
        <v>83</v>
      </c>
      <c r="AV714" s="13" t="s">
        <v>83</v>
      </c>
      <c r="AW714" s="13" t="s">
        <v>37</v>
      </c>
      <c r="AX714" s="13" t="s">
        <v>75</v>
      </c>
      <c r="AY714" s="237" t="s">
        <v>167</v>
      </c>
    </row>
    <row r="715" spans="2:65" s="14" customFormat="1">
      <c r="B715" s="238"/>
      <c r="C715" s="239"/>
      <c r="D715" s="218" t="s">
        <v>175</v>
      </c>
      <c r="E715" s="240" t="s">
        <v>21</v>
      </c>
      <c r="F715" s="241" t="s">
        <v>183</v>
      </c>
      <c r="G715" s="239"/>
      <c r="H715" s="242">
        <v>6</v>
      </c>
      <c r="I715" s="243"/>
      <c r="J715" s="239"/>
      <c r="K715" s="239"/>
      <c r="L715" s="244"/>
      <c r="M715" s="245"/>
      <c r="N715" s="246"/>
      <c r="O715" s="246"/>
      <c r="P715" s="246"/>
      <c r="Q715" s="246"/>
      <c r="R715" s="246"/>
      <c r="S715" s="246"/>
      <c r="T715" s="247"/>
      <c r="AT715" s="248" t="s">
        <v>175</v>
      </c>
      <c r="AU715" s="248" t="s">
        <v>83</v>
      </c>
      <c r="AV715" s="14" t="s">
        <v>174</v>
      </c>
      <c r="AW715" s="14" t="s">
        <v>6</v>
      </c>
      <c r="AX715" s="14" t="s">
        <v>28</v>
      </c>
      <c r="AY715" s="248" t="s">
        <v>167</v>
      </c>
    </row>
    <row r="716" spans="2:65" s="1" customFormat="1" ht="16.5" customHeight="1">
      <c r="B716" s="42"/>
      <c r="C716" s="260" t="s">
        <v>1080</v>
      </c>
      <c r="D716" s="260" t="s">
        <v>260</v>
      </c>
      <c r="E716" s="261" t="s">
        <v>1082</v>
      </c>
      <c r="F716" s="262" t="s">
        <v>1083</v>
      </c>
      <c r="G716" s="263" t="s">
        <v>198</v>
      </c>
      <c r="H716" s="264">
        <v>3</v>
      </c>
      <c r="I716" s="265"/>
      <c r="J716" s="266">
        <f>ROUND(I716*H716,1)</f>
        <v>0</v>
      </c>
      <c r="K716" s="262" t="s">
        <v>173</v>
      </c>
      <c r="L716" s="267"/>
      <c r="M716" s="268" t="s">
        <v>21</v>
      </c>
      <c r="N716" s="269" t="s">
        <v>46</v>
      </c>
      <c r="O716" s="43"/>
      <c r="P716" s="213">
        <f>O716*H716</f>
        <v>0</v>
      </c>
      <c r="Q716" s="213">
        <v>8.0000000000000004E-4</v>
      </c>
      <c r="R716" s="213">
        <f>Q716*H716</f>
        <v>2.4000000000000002E-3</v>
      </c>
      <c r="S716" s="213">
        <v>0</v>
      </c>
      <c r="T716" s="214">
        <f>S716*H716</f>
        <v>0</v>
      </c>
      <c r="AR716" s="25" t="s">
        <v>322</v>
      </c>
      <c r="AT716" s="25" t="s">
        <v>260</v>
      </c>
      <c r="AU716" s="25" t="s">
        <v>83</v>
      </c>
      <c r="AY716" s="25" t="s">
        <v>167</v>
      </c>
      <c r="BE716" s="215">
        <f>IF(N716="základní",J716,0)</f>
        <v>0</v>
      </c>
      <c r="BF716" s="215">
        <f>IF(N716="snížená",J716,0)</f>
        <v>0</v>
      </c>
      <c r="BG716" s="215">
        <f>IF(N716="zákl. přenesená",J716,0)</f>
        <v>0</v>
      </c>
      <c r="BH716" s="215">
        <f>IF(N716="sníž. přenesená",J716,0)</f>
        <v>0</v>
      </c>
      <c r="BI716" s="215">
        <f>IF(N716="nulová",J716,0)</f>
        <v>0</v>
      </c>
      <c r="BJ716" s="25" t="s">
        <v>28</v>
      </c>
      <c r="BK716" s="215">
        <f>ROUND(I716*H716,1)</f>
        <v>0</v>
      </c>
      <c r="BL716" s="25" t="s">
        <v>243</v>
      </c>
      <c r="BM716" s="25" t="s">
        <v>1084</v>
      </c>
    </row>
    <row r="717" spans="2:65" s="1" customFormat="1" ht="16.5" customHeight="1">
      <c r="B717" s="42"/>
      <c r="C717" s="260" t="s">
        <v>1084</v>
      </c>
      <c r="D717" s="260" t="s">
        <v>260</v>
      </c>
      <c r="E717" s="261" t="s">
        <v>1085</v>
      </c>
      <c r="F717" s="262" t="s">
        <v>1086</v>
      </c>
      <c r="G717" s="263" t="s">
        <v>222</v>
      </c>
      <c r="H717" s="264">
        <v>6</v>
      </c>
      <c r="I717" s="265"/>
      <c r="J717" s="266">
        <f>ROUND(I717*H717,1)</f>
        <v>0</v>
      </c>
      <c r="K717" s="262" t="s">
        <v>173</v>
      </c>
      <c r="L717" s="267"/>
      <c r="M717" s="268" t="s">
        <v>21</v>
      </c>
      <c r="N717" s="269" t="s">
        <v>46</v>
      </c>
      <c r="O717" s="43"/>
      <c r="P717" s="213">
        <f>O717*H717</f>
        <v>0</v>
      </c>
      <c r="Q717" s="213">
        <v>2.0000000000000001E-4</v>
      </c>
      <c r="R717" s="213">
        <f>Q717*H717</f>
        <v>1.2000000000000001E-3</v>
      </c>
      <c r="S717" s="213">
        <v>0</v>
      </c>
      <c r="T717" s="214">
        <f>S717*H717</f>
        <v>0</v>
      </c>
      <c r="AR717" s="25" t="s">
        <v>322</v>
      </c>
      <c r="AT717" s="25" t="s">
        <v>260</v>
      </c>
      <c r="AU717" s="25" t="s">
        <v>83</v>
      </c>
      <c r="AY717" s="25" t="s">
        <v>167</v>
      </c>
      <c r="BE717" s="215">
        <f>IF(N717="základní",J717,0)</f>
        <v>0</v>
      </c>
      <c r="BF717" s="215">
        <f>IF(N717="snížená",J717,0)</f>
        <v>0</v>
      </c>
      <c r="BG717" s="215">
        <f>IF(N717="zákl. přenesená",J717,0)</f>
        <v>0</v>
      </c>
      <c r="BH717" s="215">
        <f>IF(N717="sníž. přenesená",J717,0)</f>
        <v>0</v>
      </c>
      <c r="BI717" s="215">
        <f>IF(N717="nulová",J717,0)</f>
        <v>0</v>
      </c>
      <c r="BJ717" s="25" t="s">
        <v>28</v>
      </c>
      <c r="BK717" s="215">
        <f>ROUND(I717*H717,1)</f>
        <v>0</v>
      </c>
      <c r="BL717" s="25" t="s">
        <v>243</v>
      </c>
      <c r="BM717" s="25" t="s">
        <v>1087</v>
      </c>
    </row>
    <row r="718" spans="2:65" s="1" customFormat="1" ht="16.5" customHeight="1">
      <c r="B718" s="42"/>
      <c r="C718" s="204" t="s">
        <v>1087</v>
      </c>
      <c r="D718" s="204" t="s">
        <v>169</v>
      </c>
      <c r="E718" s="205" t="s">
        <v>1088</v>
      </c>
      <c r="F718" s="206" t="s">
        <v>1089</v>
      </c>
      <c r="G718" s="207" t="s">
        <v>198</v>
      </c>
      <c r="H718" s="208">
        <v>7</v>
      </c>
      <c r="I718" s="209"/>
      <c r="J718" s="210">
        <f>ROUND(I718*H718,1)</f>
        <v>0</v>
      </c>
      <c r="K718" s="206" t="s">
        <v>173</v>
      </c>
      <c r="L718" s="62"/>
      <c r="M718" s="211" t="s">
        <v>21</v>
      </c>
      <c r="N718" s="212" t="s">
        <v>46</v>
      </c>
      <c r="O718" s="43"/>
      <c r="P718" s="213">
        <f>O718*H718</f>
        <v>0</v>
      </c>
      <c r="Q718" s="213">
        <v>0</v>
      </c>
      <c r="R718" s="213">
        <f>Q718*H718</f>
        <v>0</v>
      </c>
      <c r="S718" s="213">
        <v>0</v>
      </c>
      <c r="T718" s="214">
        <f>S718*H718</f>
        <v>0</v>
      </c>
      <c r="AR718" s="25" t="s">
        <v>243</v>
      </c>
      <c r="AT718" s="25" t="s">
        <v>169</v>
      </c>
      <c r="AU718" s="25" t="s">
        <v>83</v>
      </c>
      <c r="AY718" s="25" t="s">
        <v>167</v>
      </c>
      <c r="BE718" s="215">
        <f>IF(N718="základní",J718,0)</f>
        <v>0</v>
      </c>
      <c r="BF718" s="215">
        <f>IF(N718="snížená",J718,0)</f>
        <v>0</v>
      </c>
      <c r="BG718" s="215">
        <f>IF(N718="zákl. přenesená",J718,0)</f>
        <v>0</v>
      </c>
      <c r="BH718" s="215">
        <f>IF(N718="sníž. přenesená",J718,0)</f>
        <v>0</v>
      </c>
      <c r="BI718" s="215">
        <f>IF(N718="nulová",J718,0)</f>
        <v>0</v>
      </c>
      <c r="BJ718" s="25" t="s">
        <v>28</v>
      </c>
      <c r="BK718" s="215">
        <f>ROUND(I718*H718,1)</f>
        <v>0</v>
      </c>
      <c r="BL718" s="25" t="s">
        <v>243</v>
      </c>
      <c r="BM718" s="25" t="s">
        <v>1090</v>
      </c>
    </row>
    <row r="719" spans="2:65" s="13" customFormat="1">
      <c r="B719" s="227"/>
      <c r="C719" s="228"/>
      <c r="D719" s="218" t="s">
        <v>175</v>
      </c>
      <c r="E719" s="229" t="s">
        <v>21</v>
      </c>
      <c r="F719" s="230" t="s">
        <v>1091</v>
      </c>
      <c r="G719" s="228"/>
      <c r="H719" s="231">
        <v>7</v>
      </c>
      <c r="I719" s="232"/>
      <c r="J719" s="228"/>
      <c r="K719" s="228"/>
      <c r="L719" s="233"/>
      <c r="M719" s="234"/>
      <c r="N719" s="235"/>
      <c r="O719" s="235"/>
      <c r="P719" s="235"/>
      <c r="Q719" s="235"/>
      <c r="R719" s="235"/>
      <c r="S719" s="235"/>
      <c r="T719" s="236"/>
      <c r="AT719" s="237" t="s">
        <v>175</v>
      </c>
      <c r="AU719" s="237" t="s">
        <v>83</v>
      </c>
      <c r="AV719" s="13" t="s">
        <v>83</v>
      </c>
      <c r="AW719" s="13" t="s">
        <v>37</v>
      </c>
      <c r="AX719" s="13" t="s">
        <v>28</v>
      </c>
      <c r="AY719" s="237" t="s">
        <v>167</v>
      </c>
    </row>
    <row r="720" spans="2:65" s="1" customFormat="1" ht="16.5" customHeight="1">
      <c r="B720" s="42"/>
      <c r="C720" s="260" t="s">
        <v>1090</v>
      </c>
      <c r="D720" s="260" t="s">
        <v>260</v>
      </c>
      <c r="E720" s="261" t="s">
        <v>1092</v>
      </c>
      <c r="F720" s="262" t="s">
        <v>1093</v>
      </c>
      <c r="G720" s="263" t="s">
        <v>198</v>
      </c>
      <c r="H720" s="264">
        <v>7</v>
      </c>
      <c r="I720" s="265"/>
      <c r="J720" s="266">
        <f>ROUND(I720*H720,1)</f>
        <v>0</v>
      </c>
      <c r="K720" s="262" t="s">
        <v>21</v>
      </c>
      <c r="L720" s="267"/>
      <c r="M720" s="268" t="s">
        <v>21</v>
      </c>
      <c r="N720" s="269" t="s">
        <v>46</v>
      </c>
      <c r="O720" s="43"/>
      <c r="P720" s="213">
        <f>O720*H720</f>
        <v>0</v>
      </c>
      <c r="Q720" s="213">
        <v>4.7000000000000002E-3</v>
      </c>
      <c r="R720" s="213">
        <f>Q720*H720</f>
        <v>3.2899999999999999E-2</v>
      </c>
      <c r="S720" s="213">
        <v>0</v>
      </c>
      <c r="T720" s="214">
        <f>S720*H720</f>
        <v>0</v>
      </c>
      <c r="AR720" s="25" t="s">
        <v>322</v>
      </c>
      <c r="AT720" s="25" t="s">
        <v>260</v>
      </c>
      <c r="AU720" s="25" t="s">
        <v>83</v>
      </c>
      <c r="AY720" s="25" t="s">
        <v>167</v>
      </c>
      <c r="BE720" s="215">
        <f>IF(N720="základní",J720,0)</f>
        <v>0</v>
      </c>
      <c r="BF720" s="215">
        <f>IF(N720="snížená",J720,0)</f>
        <v>0</v>
      </c>
      <c r="BG720" s="215">
        <f>IF(N720="zákl. přenesená",J720,0)</f>
        <v>0</v>
      </c>
      <c r="BH720" s="215">
        <f>IF(N720="sníž. přenesená",J720,0)</f>
        <v>0</v>
      </c>
      <c r="BI720" s="215">
        <f>IF(N720="nulová",J720,0)</f>
        <v>0</v>
      </c>
      <c r="BJ720" s="25" t="s">
        <v>28</v>
      </c>
      <c r="BK720" s="215">
        <f>ROUND(I720*H720,1)</f>
        <v>0</v>
      </c>
      <c r="BL720" s="25" t="s">
        <v>243</v>
      </c>
      <c r="BM720" s="25" t="s">
        <v>1094</v>
      </c>
    </row>
    <row r="721" spans="2:65" s="1" customFormat="1" ht="16.5" customHeight="1">
      <c r="B721" s="42"/>
      <c r="C721" s="204" t="s">
        <v>1094</v>
      </c>
      <c r="D721" s="204" t="s">
        <v>169</v>
      </c>
      <c r="E721" s="205" t="s">
        <v>1095</v>
      </c>
      <c r="F721" s="206" t="s">
        <v>1096</v>
      </c>
      <c r="G721" s="207" t="s">
        <v>1056</v>
      </c>
      <c r="H721" s="208">
        <v>200</v>
      </c>
      <c r="I721" s="209"/>
      <c r="J721" s="210">
        <f>ROUND(I721*H721,1)</f>
        <v>0</v>
      </c>
      <c r="K721" s="206" t="s">
        <v>21</v>
      </c>
      <c r="L721" s="62"/>
      <c r="M721" s="211" t="s">
        <v>21</v>
      </c>
      <c r="N721" s="212" t="s">
        <v>46</v>
      </c>
      <c r="O721" s="43"/>
      <c r="P721" s="213">
        <f>O721*H721</f>
        <v>0</v>
      </c>
      <c r="Q721" s="213">
        <v>0</v>
      </c>
      <c r="R721" s="213">
        <f>Q721*H721</f>
        <v>0</v>
      </c>
      <c r="S721" s="213">
        <v>0</v>
      </c>
      <c r="T721" s="214">
        <f>S721*H721</f>
        <v>0</v>
      </c>
      <c r="AR721" s="25" t="s">
        <v>243</v>
      </c>
      <c r="AT721" s="25" t="s">
        <v>169</v>
      </c>
      <c r="AU721" s="25" t="s">
        <v>83</v>
      </c>
      <c r="AY721" s="25" t="s">
        <v>167</v>
      </c>
      <c r="BE721" s="215">
        <f>IF(N721="základní",J721,0)</f>
        <v>0</v>
      </c>
      <c r="BF721" s="215">
        <f>IF(N721="snížená",J721,0)</f>
        <v>0</v>
      </c>
      <c r="BG721" s="215">
        <f>IF(N721="zákl. přenesená",J721,0)</f>
        <v>0</v>
      </c>
      <c r="BH721" s="215">
        <f>IF(N721="sníž. přenesená",J721,0)</f>
        <v>0</v>
      </c>
      <c r="BI721" s="215">
        <f>IF(N721="nulová",J721,0)</f>
        <v>0</v>
      </c>
      <c r="BJ721" s="25" t="s">
        <v>28</v>
      </c>
      <c r="BK721" s="215">
        <f>ROUND(I721*H721,1)</f>
        <v>0</v>
      </c>
      <c r="BL721" s="25" t="s">
        <v>243</v>
      </c>
      <c r="BM721" s="25" t="s">
        <v>1097</v>
      </c>
    </row>
    <row r="722" spans="2:65" s="1" customFormat="1" ht="16.5" customHeight="1">
      <c r="B722" s="42"/>
      <c r="C722" s="204" t="s">
        <v>1097</v>
      </c>
      <c r="D722" s="204" t="s">
        <v>169</v>
      </c>
      <c r="E722" s="205" t="s">
        <v>1098</v>
      </c>
      <c r="F722" s="206" t="s">
        <v>1099</v>
      </c>
      <c r="G722" s="207" t="s">
        <v>1056</v>
      </c>
      <c r="H722" s="208">
        <v>25400</v>
      </c>
      <c r="I722" s="209"/>
      <c r="J722" s="210">
        <f>ROUND(I722*H722,1)</f>
        <v>0</v>
      </c>
      <c r="K722" s="206" t="s">
        <v>21</v>
      </c>
      <c r="L722" s="62"/>
      <c r="M722" s="211" t="s">
        <v>21</v>
      </c>
      <c r="N722" s="212" t="s">
        <v>46</v>
      </c>
      <c r="O722" s="43"/>
      <c r="P722" s="213">
        <f>O722*H722</f>
        <v>0</v>
      </c>
      <c r="Q722" s="213">
        <v>5.0000000000000002E-5</v>
      </c>
      <c r="R722" s="213">
        <f>Q722*H722</f>
        <v>1.27</v>
      </c>
      <c r="S722" s="213">
        <v>0</v>
      </c>
      <c r="T722" s="214">
        <f>S722*H722</f>
        <v>0</v>
      </c>
      <c r="AR722" s="25" t="s">
        <v>243</v>
      </c>
      <c r="AT722" s="25" t="s">
        <v>169</v>
      </c>
      <c r="AU722" s="25" t="s">
        <v>83</v>
      </c>
      <c r="AY722" s="25" t="s">
        <v>167</v>
      </c>
      <c r="BE722" s="215">
        <f>IF(N722="základní",J722,0)</f>
        <v>0</v>
      </c>
      <c r="BF722" s="215">
        <f>IF(N722="snížená",J722,0)</f>
        <v>0</v>
      </c>
      <c r="BG722" s="215">
        <f>IF(N722="zákl. přenesená",J722,0)</f>
        <v>0</v>
      </c>
      <c r="BH722" s="215">
        <f>IF(N722="sníž. přenesená",J722,0)</f>
        <v>0</v>
      </c>
      <c r="BI722" s="215">
        <f>IF(N722="nulová",J722,0)</f>
        <v>0</v>
      </c>
      <c r="BJ722" s="25" t="s">
        <v>28</v>
      </c>
      <c r="BK722" s="215">
        <f>ROUND(I722*H722,1)</f>
        <v>0</v>
      </c>
      <c r="BL722" s="25" t="s">
        <v>243</v>
      </c>
      <c r="BM722" s="25" t="s">
        <v>1100</v>
      </c>
    </row>
    <row r="723" spans="2:65" s="13" customFormat="1">
      <c r="B723" s="227"/>
      <c r="C723" s="228"/>
      <c r="D723" s="218" t="s">
        <v>175</v>
      </c>
      <c r="E723" s="229" t="s">
        <v>21</v>
      </c>
      <c r="F723" s="230" t="s">
        <v>1101</v>
      </c>
      <c r="G723" s="228"/>
      <c r="H723" s="231">
        <v>13100</v>
      </c>
      <c r="I723" s="232"/>
      <c r="J723" s="228"/>
      <c r="K723" s="228"/>
      <c r="L723" s="233"/>
      <c r="M723" s="234"/>
      <c r="N723" s="235"/>
      <c r="O723" s="235"/>
      <c r="P723" s="235"/>
      <c r="Q723" s="235"/>
      <c r="R723" s="235"/>
      <c r="S723" s="235"/>
      <c r="T723" s="236"/>
      <c r="AT723" s="237" t="s">
        <v>175</v>
      </c>
      <c r="AU723" s="237" t="s">
        <v>83</v>
      </c>
      <c r="AV723" s="13" t="s">
        <v>83</v>
      </c>
      <c r="AW723" s="13" t="s">
        <v>37</v>
      </c>
      <c r="AX723" s="13" t="s">
        <v>75</v>
      </c>
      <c r="AY723" s="237" t="s">
        <v>167</v>
      </c>
    </row>
    <row r="724" spans="2:65" s="13" customFormat="1">
      <c r="B724" s="227"/>
      <c r="C724" s="228"/>
      <c r="D724" s="218" t="s">
        <v>175</v>
      </c>
      <c r="E724" s="229" t="s">
        <v>21</v>
      </c>
      <c r="F724" s="230" t="s">
        <v>1102</v>
      </c>
      <c r="G724" s="228"/>
      <c r="H724" s="231">
        <v>8200</v>
      </c>
      <c r="I724" s="232"/>
      <c r="J724" s="228"/>
      <c r="K724" s="228"/>
      <c r="L724" s="233"/>
      <c r="M724" s="234"/>
      <c r="N724" s="235"/>
      <c r="O724" s="235"/>
      <c r="P724" s="235"/>
      <c r="Q724" s="235"/>
      <c r="R724" s="235"/>
      <c r="S724" s="235"/>
      <c r="T724" s="236"/>
      <c r="AT724" s="237" t="s">
        <v>175</v>
      </c>
      <c r="AU724" s="237" t="s">
        <v>83</v>
      </c>
      <c r="AV724" s="13" t="s">
        <v>83</v>
      </c>
      <c r="AW724" s="13" t="s">
        <v>37</v>
      </c>
      <c r="AX724" s="13" t="s">
        <v>75</v>
      </c>
      <c r="AY724" s="237" t="s">
        <v>167</v>
      </c>
    </row>
    <row r="725" spans="2:65" s="13" customFormat="1">
      <c r="B725" s="227"/>
      <c r="C725" s="228"/>
      <c r="D725" s="218" t="s">
        <v>175</v>
      </c>
      <c r="E725" s="229" t="s">
        <v>21</v>
      </c>
      <c r="F725" s="230" t="s">
        <v>1103</v>
      </c>
      <c r="G725" s="228"/>
      <c r="H725" s="231">
        <v>4100</v>
      </c>
      <c r="I725" s="232"/>
      <c r="J725" s="228"/>
      <c r="K725" s="228"/>
      <c r="L725" s="233"/>
      <c r="M725" s="234"/>
      <c r="N725" s="235"/>
      <c r="O725" s="235"/>
      <c r="P725" s="235"/>
      <c r="Q725" s="235"/>
      <c r="R725" s="235"/>
      <c r="S725" s="235"/>
      <c r="T725" s="236"/>
      <c r="AT725" s="237" t="s">
        <v>175</v>
      </c>
      <c r="AU725" s="237" t="s">
        <v>83</v>
      </c>
      <c r="AV725" s="13" t="s">
        <v>83</v>
      </c>
      <c r="AW725" s="13" t="s">
        <v>37</v>
      </c>
      <c r="AX725" s="13" t="s">
        <v>75</v>
      </c>
      <c r="AY725" s="237" t="s">
        <v>167</v>
      </c>
    </row>
    <row r="726" spans="2:65" s="14" customFormat="1">
      <c r="B726" s="238"/>
      <c r="C726" s="239"/>
      <c r="D726" s="218" t="s">
        <v>175</v>
      </c>
      <c r="E726" s="240" t="s">
        <v>21</v>
      </c>
      <c r="F726" s="241" t="s">
        <v>183</v>
      </c>
      <c r="G726" s="239"/>
      <c r="H726" s="242">
        <v>25400</v>
      </c>
      <c r="I726" s="243"/>
      <c r="J726" s="239"/>
      <c r="K726" s="239"/>
      <c r="L726" s="244"/>
      <c r="M726" s="245"/>
      <c r="N726" s="246"/>
      <c r="O726" s="246"/>
      <c r="P726" s="246"/>
      <c r="Q726" s="246"/>
      <c r="R726" s="246"/>
      <c r="S726" s="246"/>
      <c r="T726" s="247"/>
      <c r="AT726" s="248" t="s">
        <v>175</v>
      </c>
      <c r="AU726" s="248" t="s">
        <v>83</v>
      </c>
      <c r="AV726" s="14" t="s">
        <v>174</v>
      </c>
      <c r="AW726" s="14" t="s">
        <v>37</v>
      </c>
      <c r="AX726" s="14" t="s">
        <v>28</v>
      </c>
      <c r="AY726" s="248" t="s">
        <v>167</v>
      </c>
    </row>
    <row r="727" spans="2:65" s="1" customFormat="1" ht="16.5" customHeight="1">
      <c r="B727" s="42"/>
      <c r="C727" s="204" t="s">
        <v>1100</v>
      </c>
      <c r="D727" s="204" t="s">
        <v>169</v>
      </c>
      <c r="E727" s="205" t="s">
        <v>1104</v>
      </c>
      <c r="F727" s="206" t="s">
        <v>1105</v>
      </c>
      <c r="G727" s="207" t="s">
        <v>614</v>
      </c>
      <c r="H727" s="270"/>
      <c r="I727" s="209"/>
      <c r="J727" s="210">
        <f>ROUND(I727*H727,1)</f>
        <v>0</v>
      </c>
      <c r="K727" s="206" t="s">
        <v>173</v>
      </c>
      <c r="L727" s="62"/>
      <c r="M727" s="211" t="s">
        <v>21</v>
      </c>
      <c r="N727" s="212" t="s">
        <v>46</v>
      </c>
      <c r="O727" s="43"/>
      <c r="P727" s="213">
        <f>O727*H727</f>
        <v>0</v>
      </c>
      <c r="Q727" s="213">
        <v>0</v>
      </c>
      <c r="R727" s="213">
        <f>Q727*H727</f>
        <v>0</v>
      </c>
      <c r="S727" s="213">
        <v>0</v>
      </c>
      <c r="T727" s="214">
        <f>S727*H727</f>
        <v>0</v>
      </c>
      <c r="AR727" s="25" t="s">
        <v>243</v>
      </c>
      <c r="AT727" s="25" t="s">
        <v>169</v>
      </c>
      <c r="AU727" s="25" t="s">
        <v>83</v>
      </c>
      <c r="AY727" s="25" t="s">
        <v>167</v>
      </c>
      <c r="BE727" s="215">
        <f>IF(N727="základní",J727,0)</f>
        <v>0</v>
      </c>
      <c r="BF727" s="215">
        <f>IF(N727="snížená",J727,0)</f>
        <v>0</v>
      </c>
      <c r="BG727" s="215">
        <f>IF(N727="zákl. přenesená",J727,0)</f>
        <v>0</v>
      </c>
      <c r="BH727" s="215">
        <f>IF(N727="sníž. přenesená",J727,0)</f>
        <v>0</v>
      </c>
      <c r="BI727" s="215">
        <f>IF(N727="nulová",J727,0)</f>
        <v>0</v>
      </c>
      <c r="BJ727" s="25" t="s">
        <v>28</v>
      </c>
      <c r="BK727" s="215">
        <f>ROUND(I727*H727,1)</f>
        <v>0</v>
      </c>
      <c r="BL727" s="25" t="s">
        <v>243</v>
      </c>
      <c r="BM727" s="25" t="s">
        <v>1106</v>
      </c>
    </row>
    <row r="728" spans="2:65" s="11" customFormat="1" ht="29.85" customHeight="1">
      <c r="B728" s="188"/>
      <c r="C728" s="189"/>
      <c r="D728" s="190" t="s">
        <v>74</v>
      </c>
      <c r="E728" s="202" t="s">
        <v>1107</v>
      </c>
      <c r="F728" s="202" t="s">
        <v>1108</v>
      </c>
      <c r="G728" s="189"/>
      <c r="H728" s="189"/>
      <c r="I728" s="192"/>
      <c r="J728" s="203">
        <f>BK728</f>
        <v>0</v>
      </c>
      <c r="K728" s="189"/>
      <c r="L728" s="194"/>
      <c r="M728" s="195"/>
      <c r="N728" s="196"/>
      <c r="O728" s="196"/>
      <c r="P728" s="197">
        <f>SUM(P729:P746)</f>
        <v>0</v>
      </c>
      <c r="Q728" s="196"/>
      <c r="R728" s="197">
        <f>SUM(R729:R746)</f>
        <v>1.5526527999999999</v>
      </c>
      <c r="S728" s="196"/>
      <c r="T728" s="198">
        <f>SUM(T729:T746)</f>
        <v>0</v>
      </c>
      <c r="AR728" s="199" t="s">
        <v>83</v>
      </c>
      <c r="AT728" s="200" t="s">
        <v>74</v>
      </c>
      <c r="AU728" s="200" t="s">
        <v>28</v>
      </c>
      <c r="AY728" s="199" t="s">
        <v>167</v>
      </c>
      <c r="BK728" s="201">
        <f>SUM(BK729:BK746)</f>
        <v>0</v>
      </c>
    </row>
    <row r="729" spans="2:65" s="1" customFormat="1" ht="16.5" customHeight="1">
      <c r="B729" s="42"/>
      <c r="C729" s="204" t="s">
        <v>1106</v>
      </c>
      <c r="D729" s="204" t="s">
        <v>169</v>
      </c>
      <c r="E729" s="205" t="s">
        <v>1109</v>
      </c>
      <c r="F729" s="206" t="s">
        <v>1110</v>
      </c>
      <c r="G729" s="207" t="s">
        <v>222</v>
      </c>
      <c r="H729" s="208">
        <v>23.53</v>
      </c>
      <c r="I729" s="209"/>
      <c r="J729" s="210">
        <f>ROUND(I729*H729,1)</f>
        <v>0</v>
      </c>
      <c r="K729" s="206" t="s">
        <v>173</v>
      </c>
      <c r="L729" s="62"/>
      <c r="M729" s="211" t="s">
        <v>21</v>
      </c>
      <c r="N729" s="212" t="s">
        <v>46</v>
      </c>
      <c r="O729" s="43"/>
      <c r="P729" s="213">
        <f>O729*H729</f>
        <v>0</v>
      </c>
      <c r="Q729" s="213">
        <v>6.2E-4</v>
      </c>
      <c r="R729" s="213">
        <f>Q729*H729</f>
        <v>1.45886E-2</v>
      </c>
      <c r="S729" s="213">
        <v>0</v>
      </c>
      <c r="T729" s="214">
        <f>S729*H729</f>
        <v>0</v>
      </c>
      <c r="AR729" s="25" t="s">
        <v>243</v>
      </c>
      <c r="AT729" s="25" t="s">
        <v>169</v>
      </c>
      <c r="AU729" s="25" t="s">
        <v>83</v>
      </c>
      <c r="AY729" s="25" t="s">
        <v>167</v>
      </c>
      <c r="BE729" s="215">
        <f>IF(N729="základní",J729,0)</f>
        <v>0</v>
      </c>
      <c r="BF729" s="215">
        <f>IF(N729="snížená",J729,0)</f>
        <v>0</v>
      </c>
      <c r="BG729" s="215">
        <f>IF(N729="zákl. přenesená",J729,0)</f>
        <v>0</v>
      </c>
      <c r="BH729" s="215">
        <f>IF(N729="sníž. přenesená",J729,0)</f>
        <v>0</v>
      </c>
      <c r="BI729" s="215">
        <f>IF(N729="nulová",J729,0)</f>
        <v>0</v>
      </c>
      <c r="BJ729" s="25" t="s">
        <v>28</v>
      </c>
      <c r="BK729" s="215">
        <f>ROUND(I729*H729,1)</f>
        <v>0</v>
      </c>
      <c r="BL729" s="25" t="s">
        <v>243</v>
      </c>
      <c r="BM729" s="25" t="s">
        <v>1111</v>
      </c>
    </row>
    <row r="730" spans="2:65" s="13" customFormat="1">
      <c r="B730" s="227"/>
      <c r="C730" s="228"/>
      <c r="D730" s="218" t="s">
        <v>175</v>
      </c>
      <c r="E730" s="229" t="s">
        <v>21</v>
      </c>
      <c r="F730" s="230" t="s">
        <v>1112</v>
      </c>
      <c r="G730" s="228"/>
      <c r="H730" s="231">
        <v>12.38</v>
      </c>
      <c r="I730" s="232"/>
      <c r="J730" s="228"/>
      <c r="K730" s="228"/>
      <c r="L730" s="233"/>
      <c r="M730" s="234"/>
      <c r="N730" s="235"/>
      <c r="O730" s="235"/>
      <c r="P730" s="235"/>
      <c r="Q730" s="235"/>
      <c r="R730" s="235"/>
      <c r="S730" s="235"/>
      <c r="T730" s="236"/>
      <c r="AT730" s="237" t="s">
        <v>175</v>
      </c>
      <c r="AU730" s="237" t="s">
        <v>83</v>
      </c>
      <c r="AV730" s="13" t="s">
        <v>83</v>
      </c>
      <c r="AW730" s="13" t="s">
        <v>37</v>
      </c>
      <c r="AX730" s="13" t="s">
        <v>75</v>
      </c>
      <c r="AY730" s="237" t="s">
        <v>167</v>
      </c>
    </row>
    <row r="731" spans="2:65" s="13" customFormat="1">
      <c r="B731" s="227"/>
      <c r="C731" s="228"/>
      <c r="D731" s="218" t="s">
        <v>175</v>
      </c>
      <c r="E731" s="229" t="s">
        <v>21</v>
      </c>
      <c r="F731" s="230" t="s">
        <v>1113</v>
      </c>
      <c r="G731" s="228"/>
      <c r="H731" s="231">
        <v>11.15</v>
      </c>
      <c r="I731" s="232"/>
      <c r="J731" s="228"/>
      <c r="K731" s="228"/>
      <c r="L731" s="233"/>
      <c r="M731" s="234"/>
      <c r="N731" s="235"/>
      <c r="O731" s="235"/>
      <c r="P731" s="235"/>
      <c r="Q731" s="235"/>
      <c r="R731" s="235"/>
      <c r="S731" s="235"/>
      <c r="T731" s="236"/>
      <c r="AT731" s="237" t="s">
        <v>175</v>
      </c>
      <c r="AU731" s="237" t="s">
        <v>83</v>
      </c>
      <c r="AV731" s="13" t="s">
        <v>83</v>
      </c>
      <c r="AW731" s="13" t="s">
        <v>37</v>
      </c>
      <c r="AX731" s="13" t="s">
        <v>75</v>
      </c>
      <c r="AY731" s="237" t="s">
        <v>167</v>
      </c>
    </row>
    <row r="732" spans="2:65" s="14" customFormat="1">
      <c r="B732" s="238"/>
      <c r="C732" s="239"/>
      <c r="D732" s="218" t="s">
        <v>175</v>
      </c>
      <c r="E732" s="240" t="s">
        <v>21</v>
      </c>
      <c r="F732" s="241" t="s">
        <v>183</v>
      </c>
      <c r="G732" s="239"/>
      <c r="H732" s="242">
        <v>23.53</v>
      </c>
      <c r="I732" s="243"/>
      <c r="J732" s="239"/>
      <c r="K732" s="239"/>
      <c r="L732" s="244"/>
      <c r="M732" s="245"/>
      <c r="N732" s="246"/>
      <c r="O732" s="246"/>
      <c r="P732" s="246"/>
      <c r="Q732" s="246"/>
      <c r="R732" s="246"/>
      <c r="S732" s="246"/>
      <c r="T732" s="247"/>
      <c r="AT732" s="248" t="s">
        <v>175</v>
      </c>
      <c r="AU732" s="248" t="s">
        <v>83</v>
      </c>
      <c r="AV732" s="14" t="s">
        <v>174</v>
      </c>
      <c r="AW732" s="14" t="s">
        <v>6</v>
      </c>
      <c r="AX732" s="14" t="s">
        <v>28</v>
      </c>
      <c r="AY732" s="248" t="s">
        <v>167</v>
      </c>
    </row>
    <row r="733" spans="2:65" s="1" customFormat="1" ht="25.5" customHeight="1">
      <c r="B733" s="42"/>
      <c r="C733" s="204" t="s">
        <v>1111</v>
      </c>
      <c r="D733" s="204" t="s">
        <v>169</v>
      </c>
      <c r="E733" s="205" t="s">
        <v>1114</v>
      </c>
      <c r="F733" s="206" t="s">
        <v>1115</v>
      </c>
      <c r="G733" s="207" t="s">
        <v>189</v>
      </c>
      <c r="H733" s="208">
        <v>50.298999999999999</v>
      </c>
      <c r="I733" s="209"/>
      <c r="J733" s="210">
        <f>ROUND(I733*H733,1)</f>
        <v>0</v>
      </c>
      <c r="K733" s="206" t="s">
        <v>173</v>
      </c>
      <c r="L733" s="62"/>
      <c r="M733" s="211" t="s">
        <v>21</v>
      </c>
      <c r="N733" s="212" t="s">
        <v>46</v>
      </c>
      <c r="O733" s="43"/>
      <c r="P733" s="213">
        <f>O733*H733</f>
        <v>0</v>
      </c>
      <c r="Q733" s="213">
        <v>3.4499999999999999E-3</v>
      </c>
      <c r="R733" s="213">
        <f>Q733*H733</f>
        <v>0.17353155000000001</v>
      </c>
      <c r="S733" s="213">
        <v>0</v>
      </c>
      <c r="T733" s="214">
        <f>S733*H733</f>
        <v>0</v>
      </c>
      <c r="AR733" s="25" t="s">
        <v>243</v>
      </c>
      <c r="AT733" s="25" t="s">
        <v>169</v>
      </c>
      <c r="AU733" s="25" t="s">
        <v>83</v>
      </c>
      <c r="AY733" s="25" t="s">
        <v>167</v>
      </c>
      <c r="BE733" s="215">
        <f>IF(N733="základní",J733,0)</f>
        <v>0</v>
      </c>
      <c r="BF733" s="215">
        <f>IF(N733="snížená",J733,0)</f>
        <v>0</v>
      </c>
      <c r="BG733" s="215">
        <f>IF(N733="zákl. přenesená",J733,0)</f>
        <v>0</v>
      </c>
      <c r="BH733" s="215">
        <f>IF(N733="sníž. přenesená",J733,0)</f>
        <v>0</v>
      </c>
      <c r="BI733" s="215">
        <f>IF(N733="nulová",J733,0)</f>
        <v>0</v>
      </c>
      <c r="BJ733" s="25" t="s">
        <v>28</v>
      </c>
      <c r="BK733" s="215">
        <f>ROUND(I733*H733,1)</f>
        <v>0</v>
      </c>
      <c r="BL733" s="25" t="s">
        <v>243</v>
      </c>
      <c r="BM733" s="25" t="s">
        <v>1116</v>
      </c>
    </row>
    <row r="734" spans="2:65" s="13" customFormat="1">
      <c r="B734" s="227"/>
      <c r="C734" s="228"/>
      <c r="D734" s="218" t="s">
        <v>175</v>
      </c>
      <c r="E734" s="229" t="s">
        <v>21</v>
      </c>
      <c r="F734" s="230" t="s">
        <v>1117</v>
      </c>
      <c r="G734" s="228"/>
      <c r="H734" s="231">
        <v>9.9469999999999992</v>
      </c>
      <c r="I734" s="232"/>
      <c r="J734" s="228"/>
      <c r="K734" s="228"/>
      <c r="L734" s="233"/>
      <c r="M734" s="234"/>
      <c r="N734" s="235"/>
      <c r="O734" s="235"/>
      <c r="P734" s="235"/>
      <c r="Q734" s="235"/>
      <c r="R734" s="235"/>
      <c r="S734" s="235"/>
      <c r="T734" s="236"/>
      <c r="AT734" s="237" t="s">
        <v>175</v>
      </c>
      <c r="AU734" s="237" t="s">
        <v>83</v>
      </c>
      <c r="AV734" s="13" t="s">
        <v>83</v>
      </c>
      <c r="AW734" s="13" t="s">
        <v>37</v>
      </c>
      <c r="AX734" s="13" t="s">
        <v>75</v>
      </c>
      <c r="AY734" s="237" t="s">
        <v>167</v>
      </c>
    </row>
    <row r="735" spans="2:65" s="13" customFormat="1">
      <c r="B735" s="227"/>
      <c r="C735" s="228"/>
      <c r="D735" s="218" t="s">
        <v>175</v>
      </c>
      <c r="E735" s="229" t="s">
        <v>21</v>
      </c>
      <c r="F735" s="230" t="s">
        <v>1118</v>
      </c>
      <c r="G735" s="228"/>
      <c r="H735" s="231">
        <v>3.1629999999999998</v>
      </c>
      <c r="I735" s="232"/>
      <c r="J735" s="228"/>
      <c r="K735" s="228"/>
      <c r="L735" s="233"/>
      <c r="M735" s="234"/>
      <c r="N735" s="235"/>
      <c r="O735" s="235"/>
      <c r="P735" s="235"/>
      <c r="Q735" s="235"/>
      <c r="R735" s="235"/>
      <c r="S735" s="235"/>
      <c r="T735" s="236"/>
      <c r="AT735" s="237" t="s">
        <v>175</v>
      </c>
      <c r="AU735" s="237" t="s">
        <v>83</v>
      </c>
      <c r="AV735" s="13" t="s">
        <v>83</v>
      </c>
      <c r="AW735" s="13" t="s">
        <v>37</v>
      </c>
      <c r="AX735" s="13" t="s">
        <v>75</v>
      </c>
      <c r="AY735" s="237" t="s">
        <v>167</v>
      </c>
    </row>
    <row r="736" spans="2:65" s="13" customFormat="1">
      <c r="B736" s="227"/>
      <c r="C736" s="228"/>
      <c r="D736" s="218" t="s">
        <v>175</v>
      </c>
      <c r="E736" s="229" t="s">
        <v>21</v>
      </c>
      <c r="F736" s="230" t="s">
        <v>1119</v>
      </c>
      <c r="G736" s="228"/>
      <c r="H736" s="231">
        <v>11.792</v>
      </c>
      <c r="I736" s="232"/>
      <c r="J736" s="228"/>
      <c r="K736" s="228"/>
      <c r="L736" s="233"/>
      <c r="M736" s="234"/>
      <c r="N736" s="235"/>
      <c r="O736" s="235"/>
      <c r="P736" s="235"/>
      <c r="Q736" s="235"/>
      <c r="R736" s="235"/>
      <c r="S736" s="235"/>
      <c r="T736" s="236"/>
      <c r="AT736" s="237" t="s">
        <v>175</v>
      </c>
      <c r="AU736" s="237" t="s">
        <v>83</v>
      </c>
      <c r="AV736" s="13" t="s">
        <v>83</v>
      </c>
      <c r="AW736" s="13" t="s">
        <v>37</v>
      </c>
      <c r="AX736" s="13" t="s">
        <v>75</v>
      </c>
      <c r="AY736" s="237" t="s">
        <v>167</v>
      </c>
    </row>
    <row r="737" spans="2:65" s="13" customFormat="1">
      <c r="B737" s="227"/>
      <c r="C737" s="228"/>
      <c r="D737" s="218" t="s">
        <v>175</v>
      </c>
      <c r="E737" s="229" t="s">
        <v>21</v>
      </c>
      <c r="F737" s="230" t="s">
        <v>1120</v>
      </c>
      <c r="G737" s="228"/>
      <c r="H737" s="231">
        <v>9.8209999999999997</v>
      </c>
      <c r="I737" s="232"/>
      <c r="J737" s="228"/>
      <c r="K737" s="228"/>
      <c r="L737" s="233"/>
      <c r="M737" s="234"/>
      <c r="N737" s="235"/>
      <c r="O737" s="235"/>
      <c r="P737" s="235"/>
      <c r="Q737" s="235"/>
      <c r="R737" s="235"/>
      <c r="S737" s="235"/>
      <c r="T737" s="236"/>
      <c r="AT737" s="237" t="s">
        <v>175</v>
      </c>
      <c r="AU737" s="237" t="s">
        <v>83</v>
      </c>
      <c r="AV737" s="13" t="s">
        <v>83</v>
      </c>
      <c r="AW737" s="13" t="s">
        <v>37</v>
      </c>
      <c r="AX737" s="13" t="s">
        <v>75</v>
      </c>
      <c r="AY737" s="237" t="s">
        <v>167</v>
      </c>
    </row>
    <row r="738" spans="2:65" s="13" customFormat="1">
      <c r="B738" s="227"/>
      <c r="C738" s="228"/>
      <c r="D738" s="218" t="s">
        <v>175</v>
      </c>
      <c r="E738" s="229" t="s">
        <v>21</v>
      </c>
      <c r="F738" s="230" t="s">
        <v>340</v>
      </c>
      <c r="G738" s="228"/>
      <c r="H738" s="231">
        <v>15.576000000000001</v>
      </c>
      <c r="I738" s="232"/>
      <c r="J738" s="228"/>
      <c r="K738" s="228"/>
      <c r="L738" s="233"/>
      <c r="M738" s="234"/>
      <c r="N738" s="235"/>
      <c r="O738" s="235"/>
      <c r="P738" s="235"/>
      <c r="Q738" s="235"/>
      <c r="R738" s="235"/>
      <c r="S738" s="235"/>
      <c r="T738" s="236"/>
      <c r="AT738" s="237" t="s">
        <v>175</v>
      </c>
      <c r="AU738" s="237" t="s">
        <v>83</v>
      </c>
      <c r="AV738" s="13" t="s">
        <v>83</v>
      </c>
      <c r="AW738" s="13" t="s">
        <v>37</v>
      </c>
      <c r="AX738" s="13" t="s">
        <v>75</v>
      </c>
      <c r="AY738" s="237" t="s">
        <v>167</v>
      </c>
    </row>
    <row r="739" spans="2:65" s="14" customFormat="1">
      <c r="B739" s="238"/>
      <c r="C739" s="239"/>
      <c r="D739" s="218" t="s">
        <v>175</v>
      </c>
      <c r="E739" s="240" t="s">
        <v>21</v>
      </c>
      <c r="F739" s="241" t="s">
        <v>183</v>
      </c>
      <c r="G739" s="239"/>
      <c r="H739" s="242">
        <v>50.298999999999999</v>
      </c>
      <c r="I739" s="243"/>
      <c r="J739" s="239"/>
      <c r="K739" s="239"/>
      <c r="L739" s="244"/>
      <c r="M739" s="245"/>
      <c r="N739" s="246"/>
      <c r="O739" s="246"/>
      <c r="P739" s="246"/>
      <c r="Q739" s="246"/>
      <c r="R739" s="246"/>
      <c r="S739" s="246"/>
      <c r="T739" s="247"/>
      <c r="AT739" s="248" t="s">
        <v>175</v>
      </c>
      <c r="AU739" s="248" t="s">
        <v>83</v>
      </c>
      <c r="AV739" s="14" t="s">
        <v>174</v>
      </c>
      <c r="AW739" s="14" t="s">
        <v>6</v>
      </c>
      <c r="AX739" s="14" t="s">
        <v>28</v>
      </c>
      <c r="AY739" s="248" t="s">
        <v>167</v>
      </c>
    </row>
    <row r="740" spans="2:65" s="1" customFormat="1" ht="16.5" customHeight="1">
      <c r="B740" s="42"/>
      <c r="C740" s="260" t="s">
        <v>1116</v>
      </c>
      <c r="D740" s="260" t="s">
        <v>260</v>
      </c>
      <c r="E740" s="261" t="s">
        <v>1121</v>
      </c>
      <c r="F740" s="262" t="s">
        <v>1122</v>
      </c>
      <c r="G740" s="263" t="s">
        <v>189</v>
      </c>
      <c r="H740" s="264">
        <v>55.213999999999999</v>
      </c>
      <c r="I740" s="265"/>
      <c r="J740" s="266">
        <f>ROUND(I740*H740,1)</f>
        <v>0</v>
      </c>
      <c r="K740" s="262" t="s">
        <v>173</v>
      </c>
      <c r="L740" s="267"/>
      <c r="M740" s="268" t="s">
        <v>21</v>
      </c>
      <c r="N740" s="269" t="s">
        <v>46</v>
      </c>
      <c r="O740" s="43"/>
      <c r="P740" s="213">
        <f>O740*H740</f>
        <v>0</v>
      </c>
      <c r="Q740" s="213">
        <v>1.8200000000000001E-2</v>
      </c>
      <c r="R740" s="213">
        <f>Q740*H740</f>
        <v>1.0048948</v>
      </c>
      <c r="S740" s="213">
        <v>0</v>
      </c>
      <c r="T740" s="214">
        <f>S740*H740</f>
        <v>0</v>
      </c>
      <c r="AR740" s="25" t="s">
        <v>322</v>
      </c>
      <c r="AT740" s="25" t="s">
        <v>260</v>
      </c>
      <c r="AU740" s="25" t="s">
        <v>83</v>
      </c>
      <c r="AY740" s="25" t="s">
        <v>167</v>
      </c>
      <c r="BE740" s="215">
        <f>IF(N740="základní",J740,0)</f>
        <v>0</v>
      </c>
      <c r="BF740" s="215">
        <f>IF(N740="snížená",J740,0)</f>
        <v>0</v>
      </c>
      <c r="BG740" s="215">
        <f>IF(N740="zákl. přenesená",J740,0)</f>
        <v>0</v>
      </c>
      <c r="BH740" s="215">
        <f>IF(N740="sníž. přenesená",J740,0)</f>
        <v>0</v>
      </c>
      <c r="BI740" s="215">
        <f>IF(N740="nulová",J740,0)</f>
        <v>0</v>
      </c>
      <c r="BJ740" s="25" t="s">
        <v>28</v>
      </c>
      <c r="BK740" s="215">
        <f>ROUND(I740*H740,1)</f>
        <v>0</v>
      </c>
      <c r="BL740" s="25" t="s">
        <v>243</v>
      </c>
      <c r="BM740" s="25" t="s">
        <v>1123</v>
      </c>
    </row>
    <row r="741" spans="2:65" s="13" customFormat="1">
      <c r="B741" s="227"/>
      <c r="C741" s="228"/>
      <c r="D741" s="218" t="s">
        <v>175</v>
      </c>
      <c r="E741" s="229" t="s">
        <v>21</v>
      </c>
      <c r="F741" s="230" t="s">
        <v>1124</v>
      </c>
      <c r="G741" s="228"/>
      <c r="H741" s="231">
        <v>52.814</v>
      </c>
      <c r="I741" s="232"/>
      <c r="J741" s="228"/>
      <c r="K741" s="228"/>
      <c r="L741" s="233"/>
      <c r="M741" s="234"/>
      <c r="N741" s="235"/>
      <c r="O741" s="235"/>
      <c r="P741" s="235"/>
      <c r="Q741" s="235"/>
      <c r="R741" s="235"/>
      <c r="S741" s="235"/>
      <c r="T741" s="236"/>
      <c r="AT741" s="237" t="s">
        <v>175</v>
      </c>
      <c r="AU741" s="237" t="s">
        <v>83</v>
      </c>
      <c r="AV741" s="13" t="s">
        <v>83</v>
      </c>
      <c r="AW741" s="13" t="s">
        <v>37</v>
      </c>
      <c r="AX741" s="13" t="s">
        <v>75</v>
      </c>
      <c r="AY741" s="237" t="s">
        <v>167</v>
      </c>
    </row>
    <row r="742" spans="2:65" s="13" customFormat="1">
      <c r="B742" s="227"/>
      <c r="C742" s="228"/>
      <c r="D742" s="218" t="s">
        <v>175</v>
      </c>
      <c r="E742" s="229" t="s">
        <v>21</v>
      </c>
      <c r="F742" s="230" t="s">
        <v>1125</v>
      </c>
      <c r="G742" s="228"/>
      <c r="H742" s="231">
        <v>2.4</v>
      </c>
      <c r="I742" s="232"/>
      <c r="J742" s="228"/>
      <c r="K742" s="228"/>
      <c r="L742" s="233"/>
      <c r="M742" s="234"/>
      <c r="N742" s="235"/>
      <c r="O742" s="235"/>
      <c r="P742" s="235"/>
      <c r="Q742" s="235"/>
      <c r="R742" s="235"/>
      <c r="S742" s="235"/>
      <c r="T742" s="236"/>
      <c r="AT742" s="237" t="s">
        <v>175</v>
      </c>
      <c r="AU742" s="237" t="s">
        <v>83</v>
      </c>
      <c r="AV742" s="13" t="s">
        <v>83</v>
      </c>
      <c r="AW742" s="13" t="s">
        <v>37</v>
      </c>
      <c r="AX742" s="13" t="s">
        <v>75</v>
      </c>
      <c r="AY742" s="237" t="s">
        <v>167</v>
      </c>
    </row>
    <row r="743" spans="2:65" s="14" customFormat="1">
      <c r="B743" s="238"/>
      <c r="C743" s="239"/>
      <c r="D743" s="218" t="s">
        <v>175</v>
      </c>
      <c r="E743" s="240" t="s">
        <v>21</v>
      </c>
      <c r="F743" s="241" t="s">
        <v>183</v>
      </c>
      <c r="G743" s="239"/>
      <c r="H743" s="242">
        <v>55.213999999999999</v>
      </c>
      <c r="I743" s="243"/>
      <c r="J743" s="239"/>
      <c r="K743" s="239"/>
      <c r="L743" s="244"/>
      <c r="M743" s="245"/>
      <c r="N743" s="246"/>
      <c r="O743" s="246"/>
      <c r="P743" s="246"/>
      <c r="Q743" s="246"/>
      <c r="R743" s="246"/>
      <c r="S743" s="246"/>
      <c r="T743" s="247"/>
      <c r="AT743" s="248" t="s">
        <v>175</v>
      </c>
      <c r="AU743" s="248" t="s">
        <v>83</v>
      </c>
      <c r="AV743" s="14" t="s">
        <v>174</v>
      </c>
      <c r="AW743" s="14" t="s">
        <v>37</v>
      </c>
      <c r="AX743" s="14" t="s">
        <v>28</v>
      </c>
      <c r="AY743" s="248" t="s">
        <v>167</v>
      </c>
    </row>
    <row r="744" spans="2:65" s="1" customFormat="1" ht="16.5" customHeight="1">
      <c r="B744" s="42"/>
      <c r="C744" s="204" t="s">
        <v>1123</v>
      </c>
      <c r="D744" s="204" t="s">
        <v>169</v>
      </c>
      <c r="E744" s="205" t="s">
        <v>1126</v>
      </c>
      <c r="F744" s="206" t="s">
        <v>1127</v>
      </c>
      <c r="G744" s="207" t="s">
        <v>189</v>
      </c>
      <c r="H744" s="208">
        <v>50.298999999999999</v>
      </c>
      <c r="I744" s="209"/>
      <c r="J744" s="210">
        <f>ROUND(I744*H744,1)</f>
        <v>0</v>
      </c>
      <c r="K744" s="206" t="s">
        <v>173</v>
      </c>
      <c r="L744" s="62"/>
      <c r="M744" s="211" t="s">
        <v>21</v>
      </c>
      <c r="N744" s="212" t="s">
        <v>46</v>
      </c>
      <c r="O744" s="43"/>
      <c r="P744" s="213">
        <f>O744*H744</f>
        <v>0</v>
      </c>
      <c r="Q744" s="213">
        <v>7.1500000000000001E-3</v>
      </c>
      <c r="R744" s="213">
        <f>Q744*H744</f>
        <v>0.35963784999999998</v>
      </c>
      <c r="S744" s="213">
        <v>0</v>
      </c>
      <c r="T744" s="214">
        <f>S744*H744</f>
        <v>0</v>
      </c>
      <c r="AR744" s="25" t="s">
        <v>243</v>
      </c>
      <c r="AT744" s="25" t="s">
        <v>169</v>
      </c>
      <c r="AU744" s="25" t="s">
        <v>83</v>
      </c>
      <c r="AY744" s="25" t="s">
        <v>167</v>
      </c>
      <c r="BE744" s="215">
        <f>IF(N744="základní",J744,0)</f>
        <v>0</v>
      </c>
      <c r="BF744" s="215">
        <f>IF(N744="snížená",J744,0)</f>
        <v>0</v>
      </c>
      <c r="BG744" s="215">
        <f>IF(N744="zákl. přenesená",J744,0)</f>
        <v>0</v>
      </c>
      <c r="BH744" s="215">
        <f>IF(N744="sníž. přenesená",J744,0)</f>
        <v>0</v>
      </c>
      <c r="BI744" s="215">
        <f>IF(N744="nulová",J744,0)</f>
        <v>0</v>
      </c>
      <c r="BJ744" s="25" t="s">
        <v>28</v>
      </c>
      <c r="BK744" s="215">
        <f>ROUND(I744*H744,1)</f>
        <v>0</v>
      </c>
      <c r="BL744" s="25" t="s">
        <v>243</v>
      </c>
      <c r="BM744" s="25" t="s">
        <v>1128</v>
      </c>
    </row>
    <row r="745" spans="2:65" s="13" customFormat="1">
      <c r="B745" s="227"/>
      <c r="C745" s="228"/>
      <c r="D745" s="218" t="s">
        <v>175</v>
      </c>
      <c r="E745" s="229" t="s">
        <v>21</v>
      </c>
      <c r="F745" s="230" t="s">
        <v>1129</v>
      </c>
      <c r="G745" s="228"/>
      <c r="H745" s="231">
        <v>50.298999999999999</v>
      </c>
      <c r="I745" s="232"/>
      <c r="J745" s="228"/>
      <c r="K745" s="228"/>
      <c r="L745" s="233"/>
      <c r="M745" s="234"/>
      <c r="N745" s="235"/>
      <c r="O745" s="235"/>
      <c r="P745" s="235"/>
      <c r="Q745" s="235"/>
      <c r="R745" s="235"/>
      <c r="S745" s="235"/>
      <c r="T745" s="236"/>
      <c r="AT745" s="237" t="s">
        <v>175</v>
      </c>
      <c r="AU745" s="237" t="s">
        <v>83</v>
      </c>
      <c r="AV745" s="13" t="s">
        <v>83</v>
      </c>
      <c r="AW745" s="13" t="s">
        <v>37</v>
      </c>
      <c r="AX745" s="13" t="s">
        <v>28</v>
      </c>
      <c r="AY745" s="237" t="s">
        <v>167</v>
      </c>
    </row>
    <row r="746" spans="2:65" s="1" customFormat="1" ht="16.5" customHeight="1">
      <c r="B746" s="42"/>
      <c r="C746" s="204" t="s">
        <v>1128</v>
      </c>
      <c r="D746" s="204" t="s">
        <v>169</v>
      </c>
      <c r="E746" s="205" t="s">
        <v>1130</v>
      </c>
      <c r="F746" s="206" t="s">
        <v>1131</v>
      </c>
      <c r="G746" s="207" t="s">
        <v>614</v>
      </c>
      <c r="H746" s="270"/>
      <c r="I746" s="209"/>
      <c r="J746" s="210">
        <f>ROUND(I746*H746,1)</f>
        <v>0</v>
      </c>
      <c r="K746" s="206" t="s">
        <v>173</v>
      </c>
      <c r="L746" s="62"/>
      <c r="M746" s="211" t="s">
        <v>21</v>
      </c>
      <c r="N746" s="212" t="s">
        <v>46</v>
      </c>
      <c r="O746" s="43"/>
      <c r="P746" s="213">
        <f>O746*H746</f>
        <v>0</v>
      </c>
      <c r="Q746" s="213">
        <v>0</v>
      </c>
      <c r="R746" s="213">
        <f>Q746*H746</f>
        <v>0</v>
      </c>
      <c r="S746" s="213">
        <v>0</v>
      </c>
      <c r="T746" s="214">
        <f>S746*H746</f>
        <v>0</v>
      </c>
      <c r="AR746" s="25" t="s">
        <v>243</v>
      </c>
      <c r="AT746" s="25" t="s">
        <v>169</v>
      </c>
      <c r="AU746" s="25" t="s">
        <v>83</v>
      </c>
      <c r="AY746" s="25" t="s">
        <v>167</v>
      </c>
      <c r="BE746" s="215">
        <f>IF(N746="základní",J746,0)</f>
        <v>0</v>
      </c>
      <c r="BF746" s="215">
        <f>IF(N746="snížená",J746,0)</f>
        <v>0</v>
      </c>
      <c r="BG746" s="215">
        <f>IF(N746="zákl. přenesená",J746,0)</f>
        <v>0</v>
      </c>
      <c r="BH746" s="215">
        <f>IF(N746="sníž. přenesená",J746,0)</f>
        <v>0</v>
      </c>
      <c r="BI746" s="215">
        <f>IF(N746="nulová",J746,0)</f>
        <v>0</v>
      </c>
      <c r="BJ746" s="25" t="s">
        <v>28</v>
      </c>
      <c r="BK746" s="215">
        <f>ROUND(I746*H746,1)</f>
        <v>0</v>
      </c>
      <c r="BL746" s="25" t="s">
        <v>243</v>
      </c>
      <c r="BM746" s="25" t="s">
        <v>1132</v>
      </c>
    </row>
    <row r="747" spans="2:65" s="11" customFormat="1" ht="29.85" customHeight="1">
      <c r="B747" s="188"/>
      <c r="C747" s="189"/>
      <c r="D747" s="190" t="s">
        <v>74</v>
      </c>
      <c r="E747" s="202" t="s">
        <v>1133</v>
      </c>
      <c r="F747" s="202" t="s">
        <v>1134</v>
      </c>
      <c r="G747" s="189"/>
      <c r="H747" s="189"/>
      <c r="I747" s="192"/>
      <c r="J747" s="203">
        <f>BK747</f>
        <v>0</v>
      </c>
      <c r="K747" s="189"/>
      <c r="L747" s="194"/>
      <c r="M747" s="195"/>
      <c r="N747" s="196"/>
      <c r="O747" s="196"/>
      <c r="P747" s="197">
        <f>SUM(P748:P817)</f>
        <v>0</v>
      </c>
      <c r="Q747" s="196"/>
      <c r="R747" s="197">
        <f>SUM(R748:R817)</f>
        <v>8.73629386</v>
      </c>
      <c r="S747" s="196"/>
      <c r="T747" s="198">
        <f>SUM(T748:T817)</f>
        <v>1.3546820000000002</v>
      </c>
      <c r="AR747" s="199" t="s">
        <v>83</v>
      </c>
      <c r="AT747" s="200" t="s">
        <v>74</v>
      </c>
      <c r="AU747" s="200" t="s">
        <v>28</v>
      </c>
      <c r="AY747" s="199" t="s">
        <v>167</v>
      </c>
      <c r="BK747" s="201">
        <f>SUM(BK748:BK817)</f>
        <v>0</v>
      </c>
    </row>
    <row r="748" spans="2:65" s="1" customFormat="1" ht="16.5" customHeight="1">
      <c r="B748" s="42"/>
      <c r="C748" s="204" t="s">
        <v>1132</v>
      </c>
      <c r="D748" s="204" t="s">
        <v>169</v>
      </c>
      <c r="E748" s="205" t="s">
        <v>1135</v>
      </c>
      <c r="F748" s="206" t="s">
        <v>1136</v>
      </c>
      <c r="G748" s="207" t="s">
        <v>222</v>
      </c>
      <c r="H748" s="208">
        <v>359.04</v>
      </c>
      <c r="I748" s="209"/>
      <c r="J748" s="210">
        <f>ROUND(I748*H748,1)</f>
        <v>0</v>
      </c>
      <c r="K748" s="206" t="s">
        <v>173</v>
      </c>
      <c r="L748" s="62"/>
      <c r="M748" s="211" t="s">
        <v>21</v>
      </c>
      <c r="N748" s="212" t="s">
        <v>46</v>
      </c>
      <c r="O748" s="43"/>
      <c r="P748" s="213">
        <f>O748*H748</f>
        <v>0</v>
      </c>
      <c r="Q748" s="213">
        <v>0</v>
      </c>
      <c r="R748" s="213">
        <f>Q748*H748</f>
        <v>0</v>
      </c>
      <c r="S748" s="213">
        <v>2.9999999999999997E-4</v>
      </c>
      <c r="T748" s="214">
        <f>S748*H748</f>
        <v>0.107712</v>
      </c>
      <c r="AR748" s="25" t="s">
        <v>243</v>
      </c>
      <c r="AT748" s="25" t="s">
        <v>169</v>
      </c>
      <c r="AU748" s="25" t="s">
        <v>83</v>
      </c>
      <c r="AY748" s="25" t="s">
        <v>167</v>
      </c>
      <c r="BE748" s="215">
        <f>IF(N748="základní",J748,0)</f>
        <v>0</v>
      </c>
      <c r="BF748" s="215">
        <f>IF(N748="snížená",J748,0)</f>
        <v>0</v>
      </c>
      <c r="BG748" s="215">
        <f>IF(N748="zákl. přenesená",J748,0)</f>
        <v>0</v>
      </c>
      <c r="BH748" s="215">
        <f>IF(N748="sníž. přenesená",J748,0)</f>
        <v>0</v>
      </c>
      <c r="BI748" s="215">
        <f>IF(N748="nulová",J748,0)</f>
        <v>0</v>
      </c>
      <c r="BJ748" s="25" t="s">
        <v>28</v>
      </c>
      <c r="BK748" s="215">
        <f>ROUND(I748*H748,1)</f>
        <v>0</v>
      </c>
      <c r="BL748" s="25" t="s">
        <v>243</v>
      </c>
      <c r="BM748" s="25" t="s">
        <v>1137</v>
      </c>
    </row>
    <row r="749" spans="2:65" s="13" customFormat="1">
      <c r="B749" s="227"/>
      <c r="C749" s="228"/>
      <c r="D749" s="218" t="s">
        <v>175</v>
      </c>
      <c r="E749" s="229" t="s">
        <v>21</v>
      </c>
      <c r="F749" s="230" t="s">
        <v>1138</v>
      </c>
      <c r="G749" s="228"/>
      <c r="H749" s="231">
        <v>121.94</v>
      </c>
      <c r="I749" s="232"/>
      <c r="J749" s="228"/>
      <c r="K749" s="228"/>
      <c r="L749" s="233"/>
      <c r="M749" s="234"/>
      <c r="N749" s="235"/>
      <c r="O749" s="235"/>
      <c r="P749" s="235"/>
      <c r="Q749" s="235"/>
      <c r="R749" s="235"/>
      <c r="S749" s="235"/>
      <c r="T749" s="236"/>
      <c r="AT749" s="237" t="s">
        <v>175</v>
      </c>
      <c r="AU749" s="237" t="s">
        <v>83</v>
      </c>
      <c r="AV749" s="13" t="s">
        <v>83</v>
      </c>
      <c r="AW749" s="13" t="s">
        <v>37</v>
      </c>
      <c r="AX749" s="13" t="s">
        <v>75</v>
      </c>
      <c r="AY749" s="237" t="s">
        <v>167</v>
      </c>
    </row>
    <row r="750" spans="2:65" s="13" customFormat="1">
      <c r="B750" s="227"/>
      <c r="C750" s="228"/>
      <c r="D750" s="218" t="s">
        <v>175</v>
      </c>
      <c r="E750" s="229" t="s">
        <v>21</v>
      </c>
      <c r="F750" s="230" t="s">
        <v>1139</v>
      </c>
      <c r="G750" s="228"/>
      <c r="H750" s="231">
        <v>21.2</v>
      </c>
      <c r="I750" s="232"/>
      <c r="J750" s="228"/>
      <c r="K750" s="228"/>
      <c r="L750" s="233"/>
      <c r="M750" s="234"/>
      <c r="N750" s="235"/>
      <c r="O750" s="235"/>
      <c r="P750" s="235"/>
      <c r="Q750" s="235"/>
      <c r="R750" s="235"/>
      <c r="S750" s="235"/>
      <c r="T750" s="236"/>
      <c r="AT750" s="237" t="s">
        <v>175</v>
      </c>
      <c r="AU750" s="237" t="s">
        <v>83</v>
      </c>
      <c r="AV750" s="13" t="s">
        <v>83</v>
      </c>
      <c r="AW750" s="13" t="s">
        <v>37</v>
      </c>
      <c r="AX750" s="13" t="s">
        <v>75</v>
      </c>
      <c r="AY750" s="237" t="s">
        <v>167</v>
      </c>
    </row>
    <row r="751" spans="2:65" s="13" customFormat="1" ht="36">
      <c r="B751" s="227"/>
      <c r="C751" s="228"/>
      <c r="D751" s="218" t="s">
        <v>175</v>
      </c>
      <c r="E751" s="229" t="s">
        <v>21</v>
      </c>
      <c r="F751" s="230" t="s">
        <v>1140</v>
      </c>
      <c r="G751" s="228"/>
      <c r="H751" s="231">
        <v>98.75</v>
      </c>
      <c r="I751" s="232"/>
      <c r="J751" s="228"/>
      <c r="K751" s="228"/>
      <c r="L751" s="233"/>
      <c r="M751" s="234"/>
      <c r="N751" s="235"/>
      <c r="O751" s="235"/>
      <c r="P751" s="235"/>
      <c r="Q751" s="235"/>
      <c r="R751" s="235"/>
      <c r="S751" s="235"/>
      <c r="T751" s="236"/>
      <c r="AT751" s="237" t="s">
        <v>175</v>
      </c>
      <c r="AU751" s="237" t="s">
        <v>83</v>
      </c>
      <c r="AV751" s="13" t="s">
        <v>83</v>
      </c>
      <c r="AW751" s="13" t="s">
        <v>37</v>
      </c>
      <c r="AX751" s="13" t="s">
        <v>75</v>
      </c>
      <c r="AY751" s="237" t="s">
        <v>167</v>
      </c>
    </row>
    <row r="752" spans="2:65" s="13" customFormat="1">
      <c r="B752" s="227"/>
      <c r="C752" s="228"/>
      <c r="D752" s="218" t="s">
        <v>175</v>
      </c>
      <c r="E752" s="229" t="s">
        <v>21</v>
      </c>
      <c r="F752" s="230" t="s">
        <v>1141</v>
      </c>
      <c r="G752" s="228"/>
      <c r="H752" s="231">
        <v>13.84</v>
      </c>
      <c r="I752" s="232"/>
      <c r="J752" s="228"/>
      <c r="K752" s="228"/>
      <c r="L752" s="233"/>
      <c r="M752" s="234"/>
      <c r="N752" s="235"/>
      <c r="O752" s="235"/>
      <c r="P752" s="235"/>
      <c r="Q752" s="235"/>
      <c r="R752" s="235"/>
      <c r="S752" s="235"/>
      <c r="T752" s="236"/>
      <c r="AT752" s="237" t="s">
        <v>175</v>
      </c>
      <c r="AU752" s="237" t="s">
        <v>83</v>
      </c>
      <c r="AV752" s="13" t="s">
        <v>83</v>
      </c>
      <c r="AW752" s="13" t="s">
        <v>37</v>
      </c>
      <c r="AX752" s="13" t="s">
        <v>75</v>
      </c>
      <c r="AY752" s="237" t="s">
        <v>167</v>
      </c>
    </row>
    <row r="753" spans="2:65" s="13" customFormat="1">
      <c r="B753" s="227"/>
      <c r="C753" s="228"/>
      <c r="D753" s="218" t="s">
        <v>175</v>
      </c>
      <c r="E753" s="229" t="s">
        <v>21</v>
      </c>
      <c r="F753" s="230" t="s">
        <v>1142</v>
      </c>
      <c r="G753" s="228"/>
      <c r="H753" s="231">
        <v>11.2</v>
      </c>
      <c r="I753" s="232"/>
      <c r="J753" s="228"/>
      <c r="K753" s="228"/>
      <c r="L753" s="233"/>
      <c r="M753" s="234"/>
      <c r="N753" s="235"/>
      <c r="O753" s="235"/>
      <c r="P753" s="235"/>
      <c r="Q753" s="235"/>
      <c r="R753" s="235"/>
      <c r="S753" s="235"/>
      <c r="T753" s="236"/>
      <c r="AT753" s="237" t="s">
        <v>175</v>
      </c>
      <c r="AU753" s="237" t="s">
        <v>83</v>
      </c>
      <c r="AV753" s="13" t="s">
        <v>83</v>
      </c>
      <c r="AW753" s="13" t="s">
        <v>37</v>
      </c>
      <c r="AX753" s="13" t="s">
        <v>75</v>
      </c>
      <c r="AY753" s="237" t="s">
        <v>167</v>
      </c>
    </row>
    <row r="754" spans="2:65" s="13" customFormat="1">
      <c r="B754" s="227"/>
      <c r="C754" s="228"/>
      <c r="D754" s="218" t="s">
        <v>175</v>
      </c>
      <c r="E754" s="229" t="s">
        <v>21</v>
      </c>
      <c r="F754" s="230" t="s">
        <v>1143</v>
      </c>
      <c r="G754" s="228"/>
      <c r="H754" s="231">
        <v>40.15</v>
      </c>
      <c r="I754" s="232"/>
      <c r="J754" s="228"/>
      <c r="K754" s="228"/>
      <c r="L754" s="233"/>
      <c r="M754" s="234"/>
      <c r="N754" s="235"/>
      <c r="O754" s="235"/>
      <c r="P754" s="235"/>
      <c r="Q754" s="235"/>
      <c r="R754" s="235"/>
      <c r="S754" s="235"/>
      <c r="T754" s="236"/>
      <c r="AT754" s="237" t="s">
        <v>175</v>
      </c>
      <c r="AU754" s="237" t="s">
        <v>83</v>
      </c>
      <c r="AV754" s="13" t="s">
        <v>83</v>
      </c>
      <c r="AW754" s="13" t="s">
        <v>37</v>
      </c>
      <c r="AX754" s="13" t="s">
        <v>75</v>
      </c>
      <c r="AY754" s="237" t="s">
        <v>167</v>
      </c>
    </row>
    <row r="755" spans="2:65" s="13" customFormat="1">
      <c r="B755" s="227"/>
      <c r="C755" s="228"/>
      <c r="D755" s="218" t="s">
        <v>175</v>
      </c>
      <c r="E755" s="229" t="s">
        <v>21</v>
      </c>
      <c r="F755" s="230" t="s">
        <v>1144</v>
      </c>
      <c r="G755" s="228"/>
      <c r="H755" s="231">
        <v>51.96</v>
      </c>
      <c r="I755" s="232"/>
      <c r="J755" s="228"/>
      <c r="K755" s="228"/>
      <c r="L755" s="233"/>
      <c r="M755" s="234"/>
      <c r="N755" s="235"/>
      <c r="O755" s="235"/>
      <c r="P755" s="235"/>
      <c r="Q755" s="235"/>
      <c r="R755" s="235"/>
      <c r="S755" s="235"/>
      <c r="T755" s="236"/>
      <c r="AT755" s="237" t="s">
        <v>175</v>
      </c>
      <c r="AU755" s="237" t="s">
        <v>83</v>
      </c>
      <c r="AV755" s="13" t="s">
        <v>83</v>
      </c>
      <c r="AW755" s="13" t="s">
        <v>37</v>
      </c>
      <c r="AX755" s="13" t="s">
        <v>75</v>
      </c>
      <c r="AY755" s="237" t="s">
        <v>167</v>
      </c>
    </row>
    <row r="756" spans="2:65" s="14" customFormat="1">
      <c r="B756" s="238"/>
      <c r="C756" s="239"/>
      <c r="D756" s="218" t="s">
        <v>175</v>
      </c>
      <c r="E756" s="240" t="s">
        <v>21</v>
      </c>
      <c r="F756" s="241" t="s">
        <v>183</v>
      </c>
      <c r="G756" s="239"/>
      <c r="H756" s="242">
        <v>359.04</v>
      </c>
      <c r="I756" s="243"/>
      <c r="J756" s="239"/>
      <c r="K756" s="239"/>
      <c r="L756" s="244"/>
      <c r="M756" s="245"/>
      <c r="N756" s="246"/>
      <c r="O756" s="246"/>
      <c r="P756" s="246"/>
      <c r="Q756" s="246"/>
      <c r="R756" s="246"/>
      <c r="S756" s="246"/>
      <c r="T756" s="247"/>
      <c r="AT756" s="248" t="s">
        <v>175</v>
      </c>
      <c r="AU756" s="248" t="s">
        <v>83</v>
      </c>
      <c r="AV756" s="14" t="s">
        <v>174</v>
      </c>
      <c r="AW756" s="14" t="s">
        <v>37</v>
      </c>
      <c r="AX756" s="14" t="s">
        <v>28</v>
      </c>
      <c r="AY756" s="248" t="s">
        <v>167</v>
      </c>
    </row>
    <row r="757" spans="2:65" s="1" customFormat="1" ht="16.5" customHeight="1">
      <c r="B757" s="42"/>
      <c r="C757" s="204" t="s">
        <v>1145</v>
      </c>
      <c r="D757" s="204" t="s">
        <v>169</v>
      </c>
      <c r="E757" s="205" t="s">
        <v>1146</v>
      </c>
      <c r="F757" s="206" t="s">
        <v>1147</v>
      </c>
      <c r="G757" s="207" t="s">
        <v>222</v>
      </c>
      <c r="H757" s="208">
        <v>30.67</v>
      </c>
      <c r="I757" s="209"/>
      <c r="J757" s="210">
        <f>ROUND(I757*H757,1)</f>
        <v>0</v>
      </c>
      <c r="K757" s="206" t="s">
        <v>173</v>
      </c>
      <c r="L757" s="62"/>
      <c r="M757" s="211" t="s">
        <v>21</v>
      </c>
      <c r="N757" s="212" t="s">
        <v>46</v>
      </c>
      <c r="O757" s="43"/>
      <c r="P757" s="213">
        <f>O757*H757</f>
        <v>0</v>
      </c>
      <c r="Q757" s="213">
        <v>1.0000000000000001E-5</v>
      </c>
      <c r="R757" s="213">
        <f>Q757*H757</f>
        <v>3.0670000000000003E-4</v>
      </c>
      <c r="S757" s="213">
        <v>0</v>
      </c>
      <c r="T757" s="214">
        <f>S757*H757</f>
        <v>0</v>
      </c>
      <c r="AR757" s="25" t="s">
        <v>243</v>
      </c>
      <c r="AT757" s="25" t="s">
        <v>169</v>
      </c>
      <c r="AU757" s="25" t="s">
        <v>83</v>
      </c>
      <c r="AY757" s="25" t="s">
        <v>167</v>
      </c>
      <c r="BE757" s="215">
        <f>IF(N757="základní",J757,0)</f>
        <v>0</v>
      </c>
      <c r="BF757" s="215">
        <f>IF(N757="snížená",J757,0)</f>
        <v>0</v>
      </c>
      <c r="BG757" s="215">
        <f>IF(N757="zákl. přenesená",J757,0)</f>
        <v>0</v>
      </c>
      <c r="BH757" s="215">
        <f>IF(N757="sníž. přenesená",J757,0)</f>
        <v>0</v>
      </c>
      <c r="BI757" s="215">
        <f>IF(N757="nulová",J757,0)</f>
        <v>0</v>
      </c>
      <c r="BJ757" s="25" t="s">
        <v>28</v>
      </c>
      <c r="BK757" s="215">
        <f>ROUND(I757*H757,1)</f>
        <v>0</v>
      </c>
      <c r="BL757" s="25" t="s">
        <v>243</v>
      </c>
      <c r="BM757" s="25" t="s">
        <v>1148</v>
      </c>
    </row>
    <row r="758" spans="2:65" s="13" customFormat="1">
      <c r="B758" s="227"/>
      <c r="C758" s="228"/>
      <c r="D758" s="218" t="s">
        <v>175</v>
      </c>
      <c r="E758" s="229" t="s">
        <v>21</v>
      </c>
      <c r="F758" s="230" t="s">
        <v>1149</v>
      </c>
      <c r="G758" s="228"/>
      <c r="H758" s="231">
        <v>7.52</v>
      </c>
      <c r="I758" s="232"/>
      <c r="J758" s="228"/>
      <c r="K758" s="228"/>
      <c r="L758" s="233"/>
      <c r="M758" s="234"/>
      <c r="N758" s="235"/>
      <c r="O758" s="235"/>
      <c r="P758" s="235"/>
      <c r="Q758" s="235"/>
      <c r="R758" s="235"/>
      <c r="S758" s="235"/>
      <c r="T758" s="236"/>
      <c r="AT758" s="237" t="s">
        <v>175</v>
      </c>
      <c r="AU758" s="237" t="s">
        <v>83</v>
      </c>
      <c r="AV758" s="13" t="s">
        <v>83</v>
      </c>
      <c r="AW758" s="13" t="s">
        <v>37</v>
      </c>
      <c r="AX758" s="13" t="s">
        <v>75</v>
      </c>
      <c r="AY758" s="237" t="s">
        <v>167</v>
      </c>
    </row>
    <row r="759" spans="2:65" s="13" customFormat="1">
      <c r="B759" s="227"/>
      <c r="C759" s="228"/>
      <c r="D759" s="218" t="s">
        <v>175</v>
      </c>
      <c r="E759" s="229" t="s">
        <v>21</v>
      </c>
      <c r="F759" s="230" t="s">
        <v>1150</v>
      </c>
      <c r="G759" s="228"/>
      <c r="H759" s="231">
        <v>23.15</v>
      </c>
      <c r="I759" s="232"/>
      <c r="J759" s="228"/>
      <c r="K759" s="228"/>
      <c r="L759" s="233"/>
      <c r="M759" s="234"/>
      <c r="N759" s="235"/>
      <c r="O759" s="235"/>
      <c r="P759" s="235"/>
      <c r="Q759" s="235"/>
      <c r="R759" s="235"/>
      <c r="S759" s="235"/>
      <c r="T759" s="236"/>
      <c r="AT759" s="237" t="s">
        <v>175</v>
      </c>
      <c r="AU759" s="237" t="s">
        <v>83</v>
      </c>
      <c r="AV759" s="13" t="s">
        <v>83</v>
      </c>
      <c r="AW759" s="13" t="s">
        <v>37</v>
      </c>
      <c r="AX759" s="13" t="s">
        <v>75</v>
      </c>
      <c r="AY759" s="237" t="s">
        <v>167</v>
      </c>
    </row>
    <row r="760" spans="2:65" s="14" customFormat="1">
      <c r="B760" s="238"/>
      <c r="C760" s="239"/>
      <c r="D760" s="218" t="s">
        <v>175</v>
      </c>
      <c r="E760" s="240" t="s">
        <v>21</v>
      </c>
      <c r="F760" s="241" t="s">
        <v>183</v>
      </c>
      <c r="G760" s="239"/>
      <c r="H760" s="242">
        <v>30.67</v>
      </c>
      <c r="I760" s="243"/>
      <c r="J760" s="239"/>
      <c r="K760" s="239"/>
      <c r="L760" s="244"/>
      <c r="M760" s="245"/>
      <c r="N760" s="246"/>
      <c r="O760" s="246"/>
      <c r="P760" s="246"/>
      <c r="Q760" s="246"/>
      <c r="R760" s="246"/>
      <c r="S760" s="246"/>
      <c r="T760" s="247"/>
      <c r="AT760" s="248" t="s">
        <v>175</v>
      </c>
      <c r="AU760" s="248" t="s">
        <v>83</v>
      </c>
      <c r="AV760" s="14" t="s">
        <v>174</v>
      </c>
      <c r="AW760" s="14" t="s">
        <v>6</v>
      </c>
      <c r="AX760" s="14" t="s">
        <v>28</v>
      </c>
      <c r="AY760" s="248" t="s">
        <v>167</v>
      </c>
    </row>
    <row r="761" spans="2:65" s="1" customFormat="1" ht="16.5" customHeight="1">
      <c r="B761" s="42"/>
      <c r="C761" s="260" t="s">
        <v>1151</v>
      </c>
      <c r="D761" s="260" t="s">
        <v>260</v>
      </c>
      <c r="E761" s="261" t="s">
        <v>1152</v>
      </c>
      <c r="F761" s="262" t="s">
        <v>1153</v>
      </c>
      <c r="G761" s="263" t="s">
        <v>222</v>
      </c>
      <c r="H761" s="264">
        <v>31.283000000000001</v>
      </c>
      <c r="I761" s="265"/>
      <c r="J761" s="266">
        <f>ROUND(I761*H761,1)</f>
        <v>0</v>
      </c>
      <c r="K761" s="262" t="s">
        <v>173</v>
      </c>
      <c r="L761" s="267"/>
      <c r="M761" s="268" t="s">
        <v>21</v>
      </c>
      <c r="N761" s="269" t="s">
        <v>46</v>
      </c>
      <c r="O761" s="43"/>
      <c r="P761" s="213">
        <f>O761*H761</f>
        <v>0</v>
      </c>
      <c r="Q761" s="213">
        <v>2.2000000000000001E-4</v>
      </c>
      <c r="R761" s="213">
        <f>Q761*H761</f>
        <v>6.8822600000000003E-3</v>
      </c>
      <c r="S761" s="213">
        <v>0</v>
      </c>
      <c r="T761" s="214">
        <f>S761*H761</f>
        <v>0</v>
      </c>
      <c r="AR761" s="25" t="s">
        <v>322</v>
      </c>
      <c r="AT761" s="25" t="s">
        <v>260</v>
      </c>
      <c r="AU761" s="25" t="s">
        <v>83</v>
      </c>
      <c r="AY761" s="25" t="s">
        <v>167</v>
      </c>
      <c r="BE761" s="215">
        <f>IF(N761="základní",J761,0)</f>
        <v>0</v>
      </c>
      <c r="BF761" s="215">
        <f>IF(N761="snížená",J761,0)</f>
        <v>0</v>
      </c>
      <c r="BG761" s="215">
        <f>IF(N761="zákl. přenesená",J761,0)</f>
        <v>0</v>
      </c>
      <c r="BH761" s="215">
        <f>IF(N761="sníž. přenesená",J761,0)</f>
        <v>0</v>
      </c>
      <c r="BI761" s="215">
        <f>IF(N761="nulová",J761,0)</f>
        <v>0</v>
      </c>
      <c r="BJ761" s="25" t="s">
        <v>28</v>
      </c>
      <c r="BK761" s="215">
        <f>ROUND(I761*H761,1)</f>
        <v>0</v>
      </c>
      <c r="BL761" s="25" t="s">
        <v>243</v>
      </c>
      <c r="BM761" s="25" t="s">
        <v>1154</v>
      </c>
    </row>
    <row r="762" spans="2:65" s="1" customFormat="1" ht="16.5" customHeight="1">
      <c r="B762" s="42"/>
      <c r="C762" s="204" t="s">
        <v>1154</v>
      </c>
      <c r="D762" s="204" t="s">
        <v>169</v>
      </c>
      <c r="E762" s="205" t="s">
        <v>1155</v>
      </c>
      <c r="F762" s="206" t="s">
        <v>1156</v>
      </c>
      <c r="G762" s="207" t="s">
        <v>222</v>
      </c>
      <c r="H762" s="208">
        <v>730.21</v>
      </c>
      <c r="I762" s="209"/>
      <c r="J762" s="210">
        <f>ROUND(I762*H762,1)</f>
        <v>0</v>
      </c>
      <c r="K762" s="206" t="s">
        <v>21</v>
      </c>
      <c r="L762" s="62"/>
      <c r="M762" s="211" t="s">
        <v>21</v>
      </c>
      <c r="N762" s="212" t="s">
        <v>46</v>
      </c>
      <c r="O762" s="43"/>
      <c r="P762" s="213">
        <f>O762*H762</f>
        <v>0</v>
      </c>
      <c r="Q762" s="213">
        <v>2.0000000000000002E-5</v>
      </c>
      <c r="R762" s="213">
        <f>Q762*H762</f>
        <v>1.4604200000000001E-2</v>
      </c>
      <c r="S762" s="213">
        <v>0</v>
      </c>
      <c r="T762" s="214">
        <f>S762*H762</f>
        <v>0</v>
      </c>
      <c r="AR762" s="25" t="s">
        <v>243</v>
      </c>
      <c r="AT762" s="25" t="s">
        <v>169</v>
      </c>
      <c r="AU762" s="25" t="s">
        <v>83</v>
      </c>
      <c r="AY762" s="25" t="s">
        <v>167</v>
      </c>
      <c r="BE762" s="215">
        <f>IF(N762="základní",J762,0)</f>
        <v>0</v>
      </c>
      <c r="BF762" s="215">
        <f>IF(N762="snížená",J762,0)</f>
        <v>0</v>
      </c>
      <c r="BG762" s="215">
        <f>IF(N762="zákl. přenesená",J762,0)</f>
        <v>0</v>
      </c>
      <c r="BH762" s="215">
        <f>IF(N762="sníž. přenesená",J762,0)</f>
        <v>0</v>
      </c>
      <c r="BI762" s="215">
        <f>IF(N762="nulová",J762,0)</f>
        <v>0</v>
      </c>
      <c r="BJ762" s="25" t="s">
        <v>28</v>
      </c>
      <c r="BK762" s="215">
        <f>ROUND(I762*H762,1)</f>
        <v>0</v>
      </c>
      <c r="BL762" s="25" t="s">
        <v>243</v>
      </c>
      <c r="BM762" s="25" t="s">
        <v>1157</v>
      </c>
    </row>
    <row r="763" spans="2:65" s="13" customFormat="1" ht="24">
      <c r="B763" s="227"/>
      <c r="C763" s="228"/>
      <c r="D763" s="218" t="s">
        <v>175</v>
      </c>
      <c r="E763" s="229" t="s">
        <v>21</v>
      </c>
      <c r="F763" s="230" t="s">
        <v>1158</v>
      </c>
      <c r="G763" s="228"/>
      <c r="H763" s="231">
        <v>118.18</v>
      </c>
      <c r="I763" s="232"/>
      <c r="J763" s="228"/>
      <c r="K763" s="228"/>
      <c r="L763" s="233"/>
      <c r="M763" s="234"/>
      <c r="N763" s="235"/>
      <c r="O763" s="235"/>
      <c r="P763" s="235"/>
      <c r="Q763" s="235"/>
      <c r="R763" s="235"/>
      <c r="S763" s="235"/>
      <c r="T763" s="236"/>
      <c r="AT763" s="237" t="s">
        <v>175</v>
      </c>
      <c r="AU763" s="237" t="s">
        <v>83</v>
      </c>
      <c r="AV763" s="13" t="s">
        <v>83</v>
      </c>
      <c r="AW763" s="13" t="s">
        <v>37</v>
      </c>
      <c r="AX763" s="13" t="s">
        <v>75</v>
      </c>
      <c r="AY763" s="237" t="s">
        <v>167</v>
      </c>
    </row>
    <row r="764" spans="2:65" s="13" customFormat="1">
      <c r="B764" s="227"/>
      <c r="C764" s="228"/>
      <c r="D764" s="218" t="s">
        <v>175</v>
      </c>
      <c r="E764" s="229" t="s">
        <v>21</v>
      </c>
      <c r="F764" s="230" t="s">
        <v>1159</v>
      </c>
      <c r="G764" s="228"/>
      <c r="H764" s="231">
        <v>98.75</v>
      </c>
      <c r="I764" s="232"/>
      <c r="J764" s="228"/>
      <c r="K764" s="228"/>
      <c r="L764" s="233"/>
      <c r="M764" s="234"/>
      <c r="N764" s="235"/>
      <c r="O764" s="235"/>
      <c r="P764" s="235"/>
      <c r="Q764" s="235"/>
      <c r="R764" s="235"/>
      <c r="S764" s="235"/>
      <c r="T764" s="236"/>
      <c r="AT764" s="237" t="s">
        <v>175</v>
      </c>
      <c r="AU764" s="237" t="s">
        <v>83</v>
      </c>
      <c r="AV764" s="13" t="s">
        <v>83</v>
      </c>
      <c r="AW764" s="13" t="s">
        <v>37</v>
      </c>
      <c r="AX764" s="13" t="s">
        <v>75</v>
      </c>
      <c r="AY764" s="237" t="s">
        <v>167</v>
      </c>
    </row>
    <row r="765" spans="2:65" s="13" customFormat="1">
      <c r="B765" s="227"/>
      <c r="C765" s="228"/>
      <c r="D765" s="218" t="s">
        <v>175</v>
      </c>
      <c r="E765" s="229" t="s">
        <v>21</v>
      </c>
      <c r="F765" s="230" t="s">
        <v>1160</v>
      </c>
      <c r="G765" s="228"/>
      <c r="H765" s="231">
        <v>21.68</v>
      </c>
      <c r="I765" s="232"/>
      <c r="J765" s="228"/>
      <c r="K765" s="228"/>
      <c r="L765" s="233"/>
      <c r="M765" s="234"/>
      <c r="N765" s="235"/>
      <c r="O765" s="235"/>
      <c r="P765" s="235"/>
      <c r="Q765" s="235"/>
      <c r="R765" s="235"/>
      <c r="S765" s="235"/>
      <c r="T765" s="236"/>
      <c r="AT765" s="237" t="s">
        <v>175</v>
      </c>
      <c r="AU765" s="237" t="s">
        <v>83</v>
      </c>
      <c r="AV765" s="13" t="s">
        <v>83</v>
      </c>
      <c r="AW765" s="13" t="s">
        <v>37</v>
      </c>
      <c r="AX765" s="13" t="s">
        <v>75</v>
      </c>
      <c r="AY765" s="237" t="s">
        <v>167</v>
      </c>
    </row>
    <row r="766" spans="2:65" s="13" customFormat="1">
      <c r="B766" s="227"/>
      <c r="C766" s="228"/>
      <c r="D766" s="218" t="s">
        <v>175</v>
      </c>
      <c r="E766" s="229" t="s">
        <v>21</v>
      </c>
      <c r="F766" s="230" t="s">
        <v>1161</v>
      </c>
      <c r="G766" s="228"/>
      <c r="H766" s="231">
        <v>17.440000000000001</v>
      </c>
      <c r="I766" s="232"/>
      <c r="J766" s="228"/>
      <c r="K766" s="228"/>
      <c r="L766" s="233"/>
      <c r="M766" s="234"/>
      <c r="N766" s="235"/>
      <c r="O766" s="235"/>
      <c r="P766" s="235"/>
      <c r="Q766" s="235"/>
      <c r="R766" s="235"/>
      <c r="S766" s="235"/>
      <c r="T766" s="236"/>
      <c r="AT766" s="237" t="s">
        <v>175</v>
      </c>
      <c r="AU766" s="237" t="s">
        <v>83</v>
      </c>
      <c r="AV766" s="13" t="s">
        <v>83</v>
      </c>
      <c r="AW766" s="13" t="s">
        <v>37</v>
      </c>
      <c r="AX766" s="13" t="s">
        <v>75</v>
      </c>
      <c r="AY766" s="237" t="s">
        <v>167</v>
      </c>
    </row>
    <row r="767" spans="2:65" s="13" customFormat="1">
      <c r="B767" s="227"/>
      <c r="C767" s="228"/>
      <c r="D767" s="218" t="s">
        <v>175</v>
      </c>
      <c r="E767" s="229" t="s">
        <v>21</v>
      </c>
      <c r="F767" s="230" t="s">
        <v>1162</v>
      </c>
      <c r="G767" s="228"/>
      <c r="H767" s="231">
        <v>51.96</v>
      </c>
      <c r="I767" s="232"/>
      <c r="J767" s="228"/>
      <c r="K767" s="228"/>
      <c r="L767" s="233"/>
      <c r="M767" s="234"/>
      <c r="N767" s="235"/>
      <c r="O767" s="235"/>
      <c r="P767" s="235"/>
      <c r="Q767" s="235"/>
      <c r="R767" s="235"/>
      <c r="S767" s="235"/>
      <c r="T767" s="236"/>
      <c r="AT767" s="237" t="s">
        <v>175</v>
      </c>
      <c r="AU767" s="237" t="s">
        <v>83</v>
      </c>
      <c r="AV767" s="13" t="s">
        <v>83</v>
      </c>
      <c r="AW767" s="13" t="s">
        <v>37</v>
      </c>
      <c r="AX767" s="13" t="s">
        <v>75</v>
      </c>
      <c r="AY767" s="237" t="s">
        <v>167</v>
      </c>
    </row>
    <row r="768" spans="2:65" s="13" customFormat="1">
      <c r="B768" s="227"/>
      <c r="C768" s="228"/>
      <c r="D768" s="218" t="s">
        <v>175</v>
      </c>
      <c r="E768" s="229" t="s">
        <v>21</v>
      </c>
      <c r="F768" s="230" t="s">
        <v>1163</v>
      </c>
      <c r="G768" s="228"/>
      <c r="H768" s="231">
        <v>40.15</v>
      </c>
      <c r="I768" s="232"/>
      <c r="J768" s="228"/>
      <c r="K768" s="228"/>
      <c r="L768" s="233"/>
      <c r="M768" s="234"/>
      <c r="N768" s="235"/>
      <c r="O768" s="235"/>
      <c r="P768" s="235"/>
      <c r="Q768" s="235"/>
      <c r="R768" s="235"/>
      <c r="S768" s="235"/>
      <c r="T768" s="236"/>
      <c r="AT768" s="237" t="s">
        <v>175</v>
      </c>
      <c r="AU768" s="237" t="s">
        <v>83</v>
      </c>
      <c r="AV768" s="13" t="s">
        <v>83</v>
      </c>
      <c r="AW768" s="13" t="s">
        <v>37</v>
      </c>
      <c r="AX768" s="13" t="s">
        <v>75</v>
      </c>
      <c r="AY768" s="237" t="s">
        <v>167</v>
      </c>
    </row>
    <row r="769" spans="2:65" s="15" customFormat="1">
      <c r="B769" s="249"/>
      <c r="C769" s="250"/>
      <c r="D769" s="218" t="s">
        <v>175</v>
      </c>
      <c r="E769" s="251" t="s">
        <v>21</v>
      </c>
      <c r="F769" s="252" t="s">
        <v>255</v>
      </c>
      <c r="G769" s="250"/>
      <c r="H769" s="253">
        <v>348.16</v>
      </c>
      <c r="I769" s="254"/>
      <c r="J769" s="250"/>
      <c r="K769" s="250"/>
      <c r="L769" s="255"/>
      <c r="M769" s="256"/>
      <c r="N769" s="257"/>
      <c r="O769" s="257"/>
      <c r="P769" s="257"/>
      <c r="Q769" s="257"/>
      <c r="R769" s="257"/>
      <c r="S769" s="257"/>
      <c r="T769" s="258"/>
      <c r="AT769" s="259" t="s">
        <v>175</v>
      </c>
      <c r="AU769" s="259" t="s">
        <v>83</v>
      </c>
      <c r="AV769" s="15" t="s">
        <v>178</v>
      </c>
      <c r="AW769" s="15" t="s">
        <v>37</v>
      </c>
      <c r="AX769" s="15" t="s">
        <v>75</v>
      </c>
      <c r="AY769" s="259" t="s">
        <v>167</v>
      </c>
    </row>
    <row r="770" spans="2:65" s="13" customFormat="1" ht="24">
      <c r="B770" s="227"/>
      <c r="C770" s="228"/>
      <c r="D770" s="218" t="s">
        <v>175</v>
      </c>
      <c r="E770" s="229" t="s">
        <v>21</v>
      </c>
      <c r="F770" s="230" t="s">
        <v>1164</v>
      </c>
      <c r="G770" s="228"/>
      <c r="H770" s="231">
        <v>155.38999999999999</v>
      </c>
      <c r="I770" s="232"/>
      <c r="J770" s="228"/>
      <c r="K770" s="228"/>
      <c r="L770" s="233"/>
      <c r="M770" s="234"/>
      <c r="N770" s="235"/>
      <c r="O770" s="235"/>
      <c r="P770" s="235"/>
      <c r="Q770" s="235"/>
      <c r="R770" s="235"/>
      <c r="S770" s="235"/>
      <c r="T770" s="236"/>
      <c r="AT770" s="237" t="s">
        <v>175</v>
      </c>
      <c r="AU770" s="237" t="s">
        <v>83</v>
      </c>
      <c r="AV770" s="13" t="s">
        <v>83</v>
      </c>
      <c r="AW770" s="13" t="s">
        <v>37</v>
      </c>
      <c r="AX770" s="13" t="s">
        <v>75</v>
      </c>
      <c r="AY770" s="237" t="s">
        <v>167</v>
      </c>
    </row>
    <row r="771" spans="2:65" s="13" customFormat="1">
      <c r="B771" s="227"/>
      <c r="C771" s="228"/>
      <c r="D771" s="218" t="s">
        <v>175</v>
      </c>
      <c r="E771" s="229" t="s">
        <v>21</v>
      </c>
      <c r="F771" s="230" t="s">
        <v>1165</v>
      </c>
      <c r="G771" s="228"/>
      <c r="H771" s="231">
        <v>31.42</v>
      </c>
      <c r="I771" s="232"/>
      <c r="J771" s="228"/>
      <c r="K771" s="228"/>
      <c r="L771" s="233"/>
      <c r="M771" s="234"/>
      <c r="N771" s="235"/>
      <c r="O771" s="235"/>
      <c r="P771" s="235"/>
      <c r="Q771" s="235"/>
      <c r="R771" s="235"/>
      <c r="S771" s="235"/>
      <c r="T771" s="236"/>
      <c r="AT771" s="237" t="s">
        <v>175</v>
      </c>
      <c r="AU771" s="237" t="s">
        <v>83</v>
      </c>
      <c r="AV771" s="13" t="s">
        <v>83</v>
      </c>
      <c r="AW771" s="13" t="s">
        <v>37</v>
      </c>
      <c r="AX771" s="13" t="s">
        <v>75</v>
      </c>
      <c r="AY771" s="237" t="s">
        <v>167</v>
      </c>
    </row>
    <row r="772" spans="2:65" s="13" customFormat="1">
      <c r="B772" s="227"/>
      <c r="C772" s="228"/>
      <c r="D772" s="218" t="s">
        <v>175</v>
      </c>
      <c r="E772" s="229" t="s">
        <v>21</v>
      </c>
      <c r="F772" s="230" t="s">
        <v>1166</v>
      </c>
      <c r="G772" s="228"/>
      <c r="H772" s="231">
        <v>93.98</v>
      </c>
      <c r="I772" s="232"/>
      <c r="J772" s="228"/>
      <c r="K772" s="228"/>
      <c r="L772" s="233"/>
      <c r="M772" s="234"/>
      <c r="N772" s="235"/>
      <c r="O772" s="235"/>
      <c r="P772" s="235"/>
      <c r="Q772" s="235"/>
      <c r="R772" s="235"/>
      <c r="S772" s="235"/>
      <c r="T772" s="236"/>
      <c r="AT772" s="237" t="s">
        <v>175</v>
      </c>
      <c r="AU772" s="237" t="s">
        <v>83</v>
      </c>
      <c r="AV772" s="13" t="s">
        <v>83</v>
      </c>
      <c r="AW772" s="13" t="s">
        <v>37</v>
      </c>
      <c r="AX772" s="13" t="s">
        <v>75</v>
      </c>
      <c r="AY772" s="237" t="s">
        <v>167</v>
      </c>
    </row>
    <row r="773" spans="2:65" s="13" customFormat="1">
      <c r="B773" s="227"/>
      <c r="C773" s="228"/>
      <c r="D773" s="218" t="s">
        <v>175</v>
      </c>
      <c r="E773" s="229" t="s">
        <v>21</v>
      </c>
      <c r="F773" s="230" t="s">
        <v>1167</v>
      </c>
      <c r="G773" s="228"/>
      <c r="H773" s="231">
        <v>44.63</v>
      </c>
      <c r="I773" s="232"/>
      <c r="J773" s="228"/>
      <c r="K773" s="228"/>
      <c r="L773" s="233"/>
      <c r="M773" s="234"/>
      <c r="N773" s="235"/>
      <c r="O773" s="235"/>
      <c r="P773" s="235"/>
      <c r="Q773" s="235"/>
      <c r="R773" s="235"/>
      <c r="S773" s="235"/>
      <c r="T773" s="236"/>
      <c r="AT773" s="237" t="s">
        <v>175</v>
      </c>
      <c r="AU773" s="237" t="s">
        <v>83</v>
      </c>
      <c r="AV773" s="13" t="s">
        <v>83</v>
      </c>
      <c r="AW773" s="13" t="s">
        <v>37</v>
      </c>
      <c r="AX773" s="13" t="s">
        <v>75</v>
      </c>
      <c r="AY773" s="237" t="s">
        <v>167</v>
      </c>
    </row>
    <row r="774" spans="2:65" s="13" customFormat="1">
      <c r="B774" s="227"/>
      <c r="C774" s="228"/>
      <c r="D774" s="218" t="s">
        <v>175</v>
      </c>
      <c r="E774" s="229" t="s">
        <v>21</v>
      </c>
      <c r="F774" s="230" t="s">
        <v>1168</v>
      </c>
      <c r="G774" s="228"/>
      <c r="H774" s="231">
        <v>56.63</v>
      </c>
      <c r="I774" s="232"/>
      <c r="J774" s="228"/>
      <c r="K774" s="228"/>
      <c r="L774" s="233"/>
      <c r="M774" s="234"/>
      <c r="N774" s="235"/>
      <c r="O774" s="235"/>
      <c r="P774" s="235"/>
      <c r="Q774" s="235"/>
      <c r="R774" s="235"/>
      <c r="S774" s="235"/>
      <c r="T774" s="236"/>
      <c r="AT774" s="237" t="s">
        <v>175</v>
      </c>
      <c r="AU774" s="237" t="s">
        <v>83</v>
      </c>
      <c r="AV774" s="13" t="s">
        <v>83</v>
      </c>
      <c r="AW774" s="13" t="s">
        <v>37</v>
      </c>
      <c r="AX774" s="13" t="s">
        <v>75</v>
      </c>
      <c r="AY774" s="237" t="s">
        <v>167</v>
      </c>
    </row>
    <row r="775" spans="2:65" s="15" customFormat="1">
      <c r="B775" s="249"/>
      <c r="C775" s="250"/>
      <c r="D775" s="218" t="s">
        <v>175</v>
      </c>
      <c r="E775" s="251" t="s">
        <v>21</v>
      </c>
      <c r="F775" s="252" t="s">
        <v>255</v>
      </c>
      <c r="G775" s="250"/>
      <c r="H775" s="253">
        <v>382.05</v>
      </c>
      <c r="I775" s="254"/>
      <c r="J775" s="250"/>
      <c r="K775" s="250"/>
      <c r="L775" s="255"/>
      <c r="M775" s="256"/>
      <c r="N775" s="257"/>
      <c r="O775" s="257"/>
      <c r="P775" s="257"/>
      <c r="Q775" s="257"/>
      <c r="R775" s="257"/>
      <c r="S775" s="257"/>
      <c r="T775" s="258"/>
      <c r="AT775" s="259" t="s">
        <v>175</v>
      </c>
      <c r="AU775" s="259" t="s">
        <v>83</v>
      </c>
      <c r="AV775" s="15" t="s">
        <v>178</v>
      </c>
      <c r="AW775" s="15" t="s">
        <v>37</v>
      </c>
      <c r="AX775" s="15" t="s">
        <v>75</v>
      </c>
      <c r="AY775" s="259" t="s">
        <v>167</v>
      </c>
    </row>
    <row r="776" spans="2:65" s="14" customFormat="1">
      <c r="B776" s="238"/>
      <c r="C776" s="239"/>
      <c r="D776" s="218" t="s">
        <v>175</v>
      </c>
      <c r="E776" s="240" t="s">
        <v>21</v>
      </c>
      <c r="F776" s="241" t="s">
        <v>183</v>
      </c>
      <c r="G776" s="239"/>
      <c r="H776" s="242">
        <v>730.21</v>
      </c>
      <c r="I776" s="243"/>
      <c r="J776" s="239"/>
      <c r="K776" s="239"/>
      <c r="L776" s="244"/>
      <c r="M776" s="245"/>
      <c r="N776" s="246"/>
      <c r="O776" s="246"/>
      <c r="P776" s="246"/>
      <c r="Q776" s="246"/>
      <c r="R776" s="246"/>
      <c r="S776" s="246"/>
      <c r="T776" s="247"/>
      <c r="AT776" s="248" t="s">
        <v>175</v>
      </c>
      <c r="AU776" s="248" t="s">
        <v>83</v>
      </c>
      <c r="AV776" s="14" t="s">
        <v>174</v>
      </c>
      <c r="AW776" s="14" t="s">
        <v>37</v>
      </c>
      <c r="AX776" s="14" t="s">
        <v>28</v>
      </c>
      <c r="AY776" s="248" t="s">
        <v>167</v>
      </c>
    </row>
    <row r="777" spans="2:65" s="1" customFormat="1" ht="16.5" customHeight="1">
      <c r="B777" s="42"/>
      <c r="C777" s="204" t="s">
        <v>1157</v>
      </c>
      <c r="D777" s="204" t="s">
        <v>169</v>
      </c>
      <c r="E777" s="205" t="s">
        <v>1169</v>
      </c>
      <c r="F777" s="206" t="s">
        <v>1170</v>
      </c>
      <c r="G777" s="207" t="s">
        <v>222</v>
      </c>
      <c r="H777" s="208">
        <v>10</v>
      </c>
      <c r="I777" s="209"/>
      <c r="J777" s="210">
        <f>ROUND(I777*H777,1)</f>
        <v>0</v>
      </c>
      <c r="K777" s="206" t="s">
        <v>21</v>
      </c>
      <c r="L777" s="62"/>
      <c r="M777" s="211" t="s">
        <v>21</v>
      </c>
      <c r="N777" s="212" t="s">
        <v>46</v>
      </c>
      <c r="O777" s="43"/>
      <c r="P777" s="213">
        <f>O777*H777</f>
        <v>0</v>
      </c>
      <c r="Q777" s="213">
        <v>2.0000000000000001E-4</v>
      </c>
      <c r="R777" s="213">
        <f>Q777*H777</f>
        <v>2E-3</v>
      </c>
      <c r="S777" s="213">
        <v>0</v>
      </c>
      <c r="T777" s="214">
        <f>S777*H777</f>
        <v>0</v>
      </c>
      <c r="AR777" s="25" t="s">
        <v>243</v>
      </c>
      <c r="AT777" s="25" t="s">
        <v>169</v>
      </c>
      <c r="AU777" s="25" t="s">
        <v>83</v>
      </c>
      <c r="AY777" s="25" t="s">
        <v>167</v>
      </c>
      <c r="BE777" s="215">
        <f>IF(N777="základní",J777,0)</f>
        <v>0</v>
      </c>
      <c r="BF777" s="215">
        <f>IF(N777="snížená",J777,0)</f>
        <v>0</v>
      </c>
      <c r="BG777" s="215">
        <f>IF(N777="zákl. přenesená",J777,0)</f>
        <v>0</v>
      </c>
      <c r="BH777" s="215">
        <f>IF(N777="sníž. přenesená",J777,0)</f>
        <v>0</v>
      </c>
      <c r="BI777" s="215">
        <f>IF(N777="nulová",J777,0)</f>
        <v>0</v>
      </c>
      <c r="BJ777" s="25" t="s">
        <v>28</v>
      </c>
      <c r="BK777" s="215">
        <f>ROUND(I777*H777,1)</f>
        <v>0</v>
      </c>
      <c r="BL777" s="25" t="s">
        <v>243</v>
      </c>
      <c r="BM777" s="25" t="s">
        <v>1171</v>
      </c>
    </row>
    <row r="778" spans="2:65" s="1" customFormat="1" ht="16.5" customHeight="1">
      <c r="B778" s="42"/>
      <c r="C778" s="204" t="s">
        <v>1171</v>
      </c>
      <c r="D778" s="204" t="s">
        <v>169</v>
      </c>
      <c r="E778" s="205" t="s">
        <v>1172</v>
      </c>
      <c r="F778" s="206" t="s">
        <v>1173</v>
      </c>
      <c r="G778" s="207" t="s">
        <v>189</v>
      </c>
      <c r="H778" s="208">
        <v>498.78800000000001</v>
      </c>
      <c r="I778" s="209"/>
      <c r="J778" s="210">
        <f>ROUND(I778*H778,1)</f>
        <v>0</v>
      </c>
      <c r="K778" s="206" t="s">
        <v>173</v>
      </c>
      <c r="L778" s="62"/>
      <c r="M778" s="211" t="s">
        <v>21</v>
      </c>
      <c r="N778" s="212" t="s">
        <v>46</v>
      </c>
      <c r="O778" s="43"/>
      <c r="P778" s="213">
        <f>O778*H778</f>
        <v>0</v>
      </c>
      <c r="Q778" s="213">
        <v>0</v>
      </c>
      <c r="R778" s="213">
        <f>Q778*H778</f>
        <v>0</v>
      </c>
      <c r="S778" s="213">
        <v>2.5000000000000001E-3</v>
      </c>
      <c r="T778" s="214">
        <f>S778*H778</f>
        <v>1.2469700000000001</v>
      </c>
      <c r="AR778" s="25" t="s">
        <v>243</v>
      </c>
      <c r="AT778" s="25" t="s">
        <v>169</v>
      </c>
      <c r="AU778" s="25" t="s">
        <v>83</v>
      </c>
      <c r="AY778" s="25" t="s">
        <v>167</v>
      </c>
      <c r="BE778" s="215">
        <f>IF(N778="základní",J778,0)</f>
        <v>0</v>
      </c>
      <c r="BF778" s="215">
        <f>IF(N778="snížená",J778,0)</f>
        <v>0</v>
      </c>
      <c r="BG778" s="215">
        <f>IF(N778="zákl. přenesená",J778,0)</f>
        <v>0</v>
      </c>
      <c r="BH778" s="215">
        <f>IF(N778="sníž. přenesená",J778,0)</f>
        <v>0</v>
      </c>
      <c r="BI778" s="215">
        <f>IF(N778="nulová",J778,0)</f>
        <v>0</v>
      </c>
      <c r="BJ778" s="25" t="s">
        <v>28</v>
      </c>
      <c r="BK778" s="215">
        <f>ROUND(I778*H778,1)</f>
        <v>0</v>
      </c>
      <c r="BL778" s="25" t="s">
        <v>243</v>
      </c>
      <c r="BM778" s="25" t="s">
        <v>1174</v>
      </c>
    </row>
    <row r="779" spans="2:65" s="13" customFormat="1">
      <c r="B779" s="227"/>
      <c r="C779" s="228"/>
      <c r="D779" s="218" t="s">
        <v>175</v>
      </c>
      <c r="E779" s="229" t="s">
        <v>21</v>
      </c>
      <c r="F779" s="230" t="s">
        <v>1175</v>
      </c>
      <c r="G779" s="228"/>
      <c r="H779" s="231">
        <v>144.78</v>
      </c>
      <c r="I779" s="232"/>
      <c r="J779" s="228"/>
      <c r="K779" s="228"/>
      <c r="L779" s="233"/>
      <c r="M779" s="234"/>
      <c r="N779" s="235"/>
      <c r="O779" s="235"/>
      <c r="P779" s="235"/>
      <c r="Q779" s="235"/>
      <c r="R779" s="235"/>
      <c r="S779" s="235"/>
      <c r="T779" s="236"/>
      <c r="AT779" s="237" t="s">
        <v>175</v>
      </c>
      <c r="AU779" s="237" t="s">
        <v>83</v>
      </c>
      <c r="AV779" s="13" t="s">
        <v>83</v>
      </c>
      <c r="AW779" s="13" t="s">
        <v>37</v>
      </c>
      <c r="AX779" s="13" t="s">
        <v>75</v>
      </c>
      <c r="AY779" s="237" t="s">
        <v>167</v>
      </c>
    </row>
    <row r="780" spans="2:65" s="13" customFormat="1">
      <c r="B780" s="227"/>
      <c r="C780" s="228"/>
      <c r="D780" s="218" t="s">
        <v>175</v>
      </c>
      <c r="E780" s="229" t="s">
        <v>21</v>
      </c>
      <c r="F780" s="230" t="s">
        <v>1176</v>
      </c>
      <c r="G780" s="228"/>
      <c r="H780" s="231">
        <v>28.09</v>
      </c>
      <c r="I780" s="232"/>
      <c r="J780" s="228"/>
      <c r="K780" s="228"/>
      <c r="L780" s="233"/>
      <c r="M780" s="234"/>
      <c r="N780" s="235"/>
      <c r="O780" s="235"/>
      <c r="P780" s="235"/>
      <c r="Q780" s="235"/>
      <c r="R780" s="235"/>
      <c r="S780" s="235"/>
      <c r="T780" s="236"/>
      <c r="AT780" s="237" t="s">
        <v>175</v>
      </c>
      <c r="AU780" s="237" t="s">
        <v>83</v>
      </c>
      <c r="AV780" s="13" t="s">
        <v>83</v>
      </c>
      <c r="AW780" s="13" t="s">
        <v>37</v>
      </c>
      <c r="AX780" s="13" t="s">
        <v>75</v>
      </c>
      <c r="AY780" s="237" t="s">
        <v>167</v>
      </c>
    </row>
    <row r="781" spans="2:65" s="13" customFormat="1">
      <c r="B781" s="227"/>
      <c r="C781" s="228"/>
      <c r="D781" s="218" t="s">
        <v>175</v>
      </c>
      <c r="E781" s="229" t="s">
        <v>21</v>
      </c>
      <c r="F781" s="230" t="s">
        <v>1177</v>
      </c>
      <c r="G781" s="228"/>
      <c r="H781" s="231">
        <v>178.93</v>
      </c>
      <c r="I781" s="232"/>
      <c r="J781" s="228"/>
      <c r="K781" s="228"/>
      <c r="L781" s="233"/>
      <c r="M781" s="234"/>
      <c r="N781" s="235"/>
      <c r="O781" s="235"/>
      <c r="P781" s="235"/>
      <c r="Q781" s="235"/>
      <c r="R781" s="235"/>
      <c r="S781" s="235"/>
      <c r="T781" s="236"/>
      <c r="AT781" s="237" t="s">
        <v>175</v>
      </c>
      <c r="AU781" s="237" t="s">
        <v>83</v>
      </c>
      <c r="AV781" s="13" t="s">
        <v>83</v>
      </c>
      <c r="AW781" s="13" t="s">
        <v>37</v>
      </c>
      <c r="AX781" s="13" t="s">
        <v>75</v>
      </c>
      <c r="AY781" s="237" t="s">
        <v>167</v>
      </c>
    </row>
    <row r="782" spans="2:65" s="13" customFormat="1">
      <c r="B782" s="227"/>
      <c r="C782" s="228"/>
      <c r="D782" s="218" t="s">
        <v>175</v>
      </c>
      <c r="E782" s="229" t="s">
        <v>21</v>
      </c>
      <c r="F782" s="230" t="s">
        <v>1178</v>
      </c>
      <c r="G782" s="228"/>
      <c r="H782" s="231">
        <v>11.657999999999999</v>
      </c>
      <c r="I782" s="232"/>
      <c r="J782" s="228"/>
      <c r="K782" s="228"/>
      <c r="L782" s="233"/>
      <c r="M782" s="234"/>
      <c r="N782" s="235"/>
      <c r="O782" s="235"/>
      <c r="P782" s="235"/>
      <c r="Q782" s="235"/>
      <c r="R782" s="235"/>
      <c r="S782" s="235"/>
      <c r="T782" s="236"/>
      <c r="AT782" s="237" t="s">
        <v>175</v>
      </c>
      <c r="AU782" s="237" t="s">
        <v>83</v>
      </c>
      <c r="AV782" s="13" t="s">
        <v>83</v>
      </c>
      <c r="AW782" s="13" t="s">
        <v>37</v>
      </c>
      <c r="AX782" s="13" t="s">
        <v>75</v>
      </c>
      <c r="AY782" s="237" t="s">
        <v>167</v>
      </c>
    </row>
    <row r="783" spans="2:65" s="13" customFormat="1">
      <c r="B783" s="227"/>
      <c r="C783" s="228"/>
      <c r="D783" s="218" t="s">
        <v>175</v>
      </c>
      <c r="E783" s="229" t="s">
        <v>21</v>
      </c>
      <c r="F783" s="230" t="s">
        <v>1179</v>
      </c>
      <c r="G783" s="228"/>
      <c r="H783" s="231">
        <v>3.92</v>
      </c>
      <c r="I783" s="232"/>
      <c r="J783" s="228"/>
      <c r="K783" s="228"/>
      <c r="L783" s="233"/>
      <c r="M783" s="234"/>
      <c r="N783" s="235"/>
      <c r="O783" s="235"/>
      <c r="P783" s="235"/>
      <c r="Q783" s="235"/>
      <c r="R783" s="235"/>
      <c r="S783" s="235"/>
      <c r="T783" s="236"/>
      <c r="AT783" s="237" t="s">
        <v>175</v>
      </c>
      <c r="AU783" s="237" t="s">
        <v>83</v>
      </c>
      <c r="AV783" s="13" t="s">
        <v>83</v>
      </c>
      <c r="AW783" s="13" t="s">
        <v>37</v>
      </c>
      <c r="AX783" s="13" t="s">
        <v>75</v>
      </c>
      <c r="AY783" s="237" t="s">
        <v>167</v>
      </c>
    </row>
    <row r="784" spans="2:65" s="13" customFormat="1">
      <c r="B784" s="227"/>
      <c r="C784" s="228"/>
      <c r="D784" s="218" t="s">
        <v>175</v>
      </c>
      <c r="E784" s="229" t="s">
        <v>21</v>
      </c>
      <c r="F784" s="230" t="s">
        <v>1180</v>
      </c>
      <c r="G784" s="228"/>
      <c r="H784" s="231">
        <v>48.31</v>
      </c>
      <c r="I784" s="232"/>
      <c r="J784" s="228"/>
      <c r="K784" s="228"/>
      <c r="L784" s="233"/>
      <c r="M784" s="234"/>
      <c r="N784" s="235"/>
      <c r="O784" s="235"/>
      <c r="P784" s="235"/>
      <c r="Q784" s="235"/>
      <c r="R784" s="235"/>
      <c r="S784" s="235"/>
      <c r="T784" s="236"/>
      <c r="AT784" s="237" t="s">
        <v>175</v>
      </c>
      <c r="AU784" s="237" t="s">
        <v>83</v>
      </c>
      <c r="AV784" s="13" t="s">
        <v>83</v>
      </c>
      <c r="AW784" s="13" t="s">
        <v>37</v>
      </c>
      <c r="AX784" s="13" t="s">
        <v>75</v>
      </c>
      <c r="AY784" s="237" t="s">
        <v>167</v>
      </c>
    </row>
    <row r="785" spans="2:65" s="13" customFormat="1">
      <c r="B785" s="227"/>
      <c r="C785" s="228"/>
      <c r="D785" s="218" t="s">
        <v>175</v>
      </c>
      <c r="E785" s="229" t="s">
        <v>21</v>
      </c>
      <c r="F785" s="230" t="s">
        <v>1181</v>
      </c>
      <c r="G785" s="228"/>
      <c r="H785" s="231">
        <v>83.1</v>
      </c>
      <c r="I785" s="232"/>
      <c r="J785" s="228"/>
      <c r="K785" s="228"/>
      <c r="L785" s="233"/>
      <c r="M785" s="234"/>
      <c r="N785" s="235"/>
      <c r="O785" s="235"/>
      <c r="P785" s="235"/>
      <c r="Q785" s="235"/>
      <c r="R785" s="235"/>
      <c r="S785" s="235"/>
      <c r="T785" s="236"/>
      <c r="AT785" s="237" t="s">
        <v>175</v>
      </c>
      <c r="AU785" s="237" t="s">
        <v>83</v>
      </c>
      <c r="AV785" s="13" t="s">
        <v>83</v>
      </c>
      <c r="AW785" s="13" t="s">
        <v>37</v>
      </c>
      <c r="AX785" s="13" t="s">
        <v>75</v>
      </c>
      <c r="AY785" s="237" t="s">
        <v>167</v>
      </c>
    </row>
    <row r="786" spans="2:65" s="14" customFormat="1">
      <c r="B786" s="238"/>
      <c r="C786" s="239"/>
      <c r="D786" s="218" t="s">
        <v>175</v>
      </c>
      <c r="E786" s="240" t="s">
        <v>21</v>
      </c>
      <c r="F786" s="241" t="s">
        <v>183</v>
      </c>
      <c r="G786" s="239"/>
      <c r="H786" s="242">
        <v>498.78800000000001</v>
      </c>
      <c r="I786" s="243"/>
      <c r="J786" s="239"/>
      <c r="K786" s="239"/>
      <c r="L786" s="244"/>
      <c r="M786" s="245"/>
      <c r="N786" s="246"/>
      <c r="O786" s="246"/>
      <c r="P786" s="246"/>
      <c r="Q786" s="246"/>
      <c r="R786" s="246"/>
      <c r="S786" s="246"/>
      <c r="T786" s="247"/>
      <c r="AT786" s="248" t="s">
        <v>175</v>
      </c>
      <c r="AU786" s="248" t="s">
        <v>83</v>
      </c>
      <c r="AV786" s="14" t="s">
        <v>174</v>
      </c>
      <c r="AW786" s="14" t="s">
        <v>37</v>
      </c>
      <c r="AX786" s="14" t="s">
        <v>28</v>
      </c>
      <c r="AY786" s="248" t="s">
        <v>167</v>
      </c>
    </row>
    <row r="787" spans="2:65" s="1" customFormat="1" ht="16.5" customHeight="1">
      <c r="B787" s="42"/>
      <c r="C787" s="204" t="s">
        <v>1182</v>
      </c>
      <c r="D787" s="204" t="s">
        <v>169</v>
      </c>
      <c r="E787" s="205" t="s">
        <v>1183</v>
      </c>
      <c r="F787" s="206" t="s">
        <v>1184</v>
      </c>
      <c r="G787" s="207" t="s">
        <v>189</v>
      </c>
      <c r="H787" s="208">
        <v>39.89</v>
      </c>
      <c r="I787" s="209"/>
      <c r="J787" s="210">
        <f>ROUND(I787*H787,1)</f>
        <v>0</v>
      </c>
      <c r="K787" s="206" t="s">
        <v>173</v>
      </c>
      <c r="L787" s="62"/>
      <c r="M787" s="211" t="s">
        <v>21</v>
      </c>
      <c r="N787" s="212" t="s">
        <v>46</v>
      </c>
      <c r="O787" s="43"/>
      <c r="P787" s="213">
        <f>O787*H787</f>
        <v>0</v>
      </c>
      <c r="Q787" s="213">
        <v>2.9999999999999997E-4</v>
      </c>
      <c r="R787" s="213">
        <f>Q787*H787</f>
        <v>1.1966999999999998E-2</v>
      </c>
      <c r="S787" s="213">
        <v>0</v>
      </c>
      <c r="T787" s="214">
        <f>S787*H787</f>
        <v>0</v>
      </c>
      <c r="AR787" s="25" t="s">
        <v>243</v>
      </c>
      <c r="AT787" s="25" t="s">
        <v>169</v>
      </c>
      <c r="AU787" s="25" t="s">
        <v>83</v>
      </c>
      <c r="AY787" s="25" t="s">
        <v>167</v>
      </c>
      <c r="BE787" s="215">
        <f>IF(N787="základní",J787,0)</f>
        <v>0</v>
      </c>
      <c r="BF787" s="215">
        <f>IF(N787="snížená",J787,0)</f>
        <v>0</v>
      </c>
      <c r="BG787" s="215">
        <f>IF(N787="zákl. přenesená",J787,0)</f>
        <v>0</v>
      </c>
      <c r="BH787" s="215">
        <f>IF(N787="sníž. přenesená",J787,0)</f>
        <v>0</v>
      </c>
      <c r="BI787" s="215">
        <f>IF(N787="nulová",J787,0)</f>
        <v>0</v>
      </c>
      <c r="BJ787" s="25" t="s">
        <v>28</v>
      </c>
      <c r="BK787" s="215">
        <f>ROUND(I787*H787,1)</f>
        <v>0</v>
      </c>
      <c r="BL787" s="25" t="s">
        <v>243</v>
      </c>
      <c r="BM787" s="25" t="s">
        <v>1185</v>
      </c>
    </row>
    <row r="788" spans="2:65" s="13" customFormat="1">
      <c r="B788" s="227"/>
      <c r="C788" s="228"/>
      <c r="D788" s="218" t="s">
        <v>175</v>
      </c>
      <c r="E788" s="229" t="s">
        <v>21</v>
      </c>
      <c r="F788" s="230" t="s">
        <v>1186</v>
      </c>
      <c r="G788" s="228"/>
      <c r="H788" s="231">
        <v>6.25</v>
      </c>
      <c r="I788" s="232"/>
      <c r="J788" s="228"/>
      <c r="K788" s="228"/>
      <c r="L788" s="233"/>
      <c r="M788" s="234"/>
      <c r="N788" s="235"/>
      <c r="O788" s="235"/>
      <c r="P788" s="235"/>
      <c r="Q788" s="235"/>
      <c r="R788" s="235"/>
      <c r="S788" s="235"/>
      <c r="T788" s="236"/>
      <c r="AT788" s="237" t="s">
        <v>175</v>
      </c>
      <c r="AU788" s="237" t="s">
        <v>83</v>
      </c>
      <c r="AV788" s="13" t="s">
        <v>83</v>
      </c>
      <c r="AW788" s="13" t="s">
        <v>37</v>
      </c>
      <c r="AX788" s="13" t="s">
        <v>75</v>
      </c>
      <c r="AY788" s="237" t="s">
        <v>167</v>
      </c>
    </row>
    <row r="789" spans="2:65" s="13" customFormat="1">
      <c r="B789" s="227"/>
      <c r="C789" s="228"/>
      <c r="D789" s="218" t="s">
        <v>175</v>
      </c>
      <c r="E789" s="229" t="s">
        <v>21</v>
      </c>
      <c r="F789" s="230" t="s">
        <v>1187</v>
      </c>
      <c r="G789" s="228"/>
      <c r="H789" s="231">
        <v>33.64</v>
      </c>
      <c r="I789" s="232"/>
      <c r="J789" s="228"/>
      <c r="K789" s="228"/>
      <c r="L789" s="233"/>
      <c r="M789" s="234"/>
      <c r="N789" s="235"/>
      <c r="O789" s="235"/>
      <c r="P789" s="235"/>
      <c r="Q789" s="235"/>
      <c r="R789" s="235"/>
      <c r="S789" s="235"/>
      <c r="T789" s="236"/>
      <c r="AT789" s="237" t="s">
        <v>175</v>
      </c>
      <c r="AU789" s="237" t="s">
        <v>83</v>
      </c>
      <c r="AV789" s="13" t="s">
        <v>83</v>
      </c>
      <c r="AW789" s="13" t="s">
        <v>37</v>
      </c>
      <c r="AX789" s="13" t="s">
        <v>75</v>
      </c>
      <c r="AY789" s="237" t="s">
        <v>167</v>
      </c>
    </row>
    <row r="790" spans="2:65" s="14" customFormat="1">
      <c r="B790" s="238"/>
      <c r="C790" s="239"/>
      <c r="D790" s="218" t="s">
        <v>175</v>
      </c>
      <c r="E790" s="240" t="s">
        <v>21</v>
      </c>
      <c r="F790" s="241" t="s">
        <v>183</v>
      </c>
      <c r="G790" s="239"/>
      <c r="H790" s="242">
        <v>39.89</v>
      </c>
      <c r="I790" s="243"/>
      <c r="J790" s="239"/>
      <c r="K790" s="239"/>
      <c r="L790" s="244"/>
      <c r="M790" s="245"/>
      <c r="N790" s="246"/>
      <c r="O790" s="246"/>
      <c r="P790" s="246"/>
      <c r="Q790" s="246"/>
      <c r="R790" s="246"/>
      <c r="S790" s="246"/>
      <c r="T790" s="247"/>
      <c r="AT790" s="248" t="s">
        <v>175</v>
      </c>
      <c r="AU790" s="248" t="s">
        <v>83</v>
      </c>
      <c r="AV790" s="14" t="s">
        <v>174</v>
      </c>
      <c r="AW790" s="14" t="s">
        <v>6</v>
      </c>
      <c r="AX790" s="14" t="s">
        <v>28</v>
      </c>
      <c r="AY790" s="248" t="s">
        <v>167</v>
      </c>
    </row>
    <row r="791" spans="2:65" s="1" customFormat="1" ht="16.5" customHeight="1">
      <c r="B791" s="42"/>
      <c r="C791" s="260" t="s">
        <v>1188</v>
      </c>
      <c r="D791" s="260" t="s">
        <v>260</v>
      </c>
      <c r="E791" s="261" t="s">
        <v>1189</v>
      </c>
      <c r="F791" s="262" t="s">
        <v>1190</v>
      </c>
      <c r="G791" s="263" t="s">
        <v>189</v>
      </c>
      <c r="H791" s="264">
        <v>40.688000000000002</v>
      </c>
      <c r="I791" s="265"/>
      <c r="J791" s="266">
        <f>ROUND(I791*H791,1)</f>
        <v>0</v>
      </c>
      <c r="K791" s="262" t="s">
        <v>21</v>
      </c>
      <c r="L791" s="267"/>
      <c r="M791" s="268" t="s">
        <v>21</v>
      </c>
      <c r="N791" s="269" t="s">
        <v>46</v>
      </c>
      <c r="O791" s="43"/>
      <c r="P791" s="213">
        <f>O791*H791</f>
        <v>0</v>
      </c>
      <c r="Q791" s="213">
        <v>1.5E-3</v>
      </c>
      <c r="R791" s="213">
        <f>Q791*H791</f>
        <v>6.1032000000000003E-2</v>
      </c>
      <c r="S791" s="213">
        <v>0</v>
      </c>
      <c r="T791" s="214">
        <f>S791*H791</f>
        <v>0</v>
      </c>
      <c r="AR791" s="25" t="s">
        <v>322</v>
      </c>
      <c r="AT791" s="25" t="s">
        <v>260</v>
      </c>
      <c r="AU791" s="25" t="s">
        <v>83</v>
      </c>
      <c r="AY791" s="25" t="s">
        <v>167</v>
      </c>
      <c r="BE791" s="215">
        <f>IF(N791="základní",J791,0)</f>
        <v>0</v>
      </c>
      <c r="BF791" s="215">
        <f>IF(N791="snížená",J791,0)</f>
        <v>0</v>
      </c>
      <c r="BG791" s="215">
        <f>IF(N791="zákl. přenesená",J791,0)</f>
        <v>0</v>
      </c>
      <c r="BH791" s="215">
        <f>IF(N791="sníž. přenesená",J791,0)</f>
        <v>0</v>
      </c>
      <c r="BI791" s="215">
        <f>IF(N791="nulová",J791,0)</f>
        <v>0</v>
      </c>
      <c r="BJ791" s="25" t="s">
        <v>28</v>
      </c>
      <c r="BK791" s="215">
        <f>ROUND(I791*H791,1)</f>
        <v>0</v>
      </c>
      <c r="BL791" s="25" t="s">
        <v>243</v>
      </c>
      <c r="BM791" s="25" t="s">
        <v>1191</v>
      </c>
    </row>
    <row r="792" spans="2:65" s="1" customFormat="1" ht="16.5" customHeight="1">
      <c r="B792" s="42"/>
      <c r="C792" s="204" t="s">
        <v>1191</v>
      </c>
      <c r="D792" s="204" t="s">
        <v>169</v>
      </c>
      <c r="E792" s="205" t="s">
        <v>1192</v>
      </c>
      <c r="F792" s="206" t="s">
        <v>1193</v>
      </c>
      <c r="G792" s="207" t="s">
        <v>189</v>
      </c>
      <c r="H792" s="208">
        <v>1208.69</v>
      </c>
      <c r="I792" s="209"/>
      <c r="J792" s="210">
        <f>ROUND(I792*H792,1)</f>
        <v>0</v>
      </c>
      <c r="K792" s="206" t="s">
        <v>21</v>
      </c>
      <c r="L792" s="62"/>
      <c r="M792" s="211" t="s">
        <v>21</v>
      </c>
      <c r="N792" s="212" t="s">
        <v>46</v>
      </c>
      <c r="O792" s="43"/>
      <c r="P792" s="213">
        <f>O792*H792</f>
        <v>0</v>
      </c>
      <c r="Q792" s="213">
        <v>3.0000000000000001E-5</v>
      </c>
      <c r="R792" s="213">
        <f>Q792*H792</f>
        <v>3.62607E-2</v>
      </c>
      <c r="S792" s="213">
        <v>0</v>
      </c>
      <c r="T792" s="214">
        <f>S792*H792</f>
        <v>0</v>
      </c>
      <c r="AR792" s="25" t="s">
        <v>243</v>
      </c>
      <c r="AT792" s="25" t="s">
        <v>169</v>
      </c>
      <c r="AU792" s="25" t="s">
        <v>83</v>
      </c>
      <c r="AY792" s="25" t="s">
        <v>167</v>
      </c>
      <c r="BE792" s="215">
        <f>IF(N792="základní",J792,0)</f>
        <v>0</v>
      </c>
      <c r="BF792" s="215">
        <f>IF(N792="snížená",J792,0)</f>
        <v>0</v>
      </c>
      <c r="BG792" s="215">
        <f>IF(N792="zákl. přenesená",J792,0)</f>
        <v>0</v>
      </c>
      <c r="BH792" s="215">
        <f>IF(N792="sníž. přenesená",J792,0)</f>
        <v>0</v>
      </c>
      <c r="BI792" s="215">
        <f>IF(N792="nulová",J792,0)</f>
        <v>0</v>
      </c>
      <c r="BJ792" s="25" t="s">
        <v>28</v>
      </c>
      <c r="BK792" s="215">
        <f>ROUND(I792*H792,1)</f>
        <v>0</v>
      </c>
      <c r="BL792" s="25" t="s">
        <v>243</v>
      </c>
      <c r="BM792" s="25" t="s">
        <v>1194</v>
      </c>
    </row>
    <row r="793" spans="2:65" s="13" customFormat="1">
      <c r="B793" s="227"/>
      <c r="C793" s="228"/>
      <c r="D793" s="218" t="s">
        <v>175</v>
      </c>
      <c r="E793" s="229" t="s">
        <v>21</v>
      </c>
      <c r="F793" s="230" t="s">
        <v>1195</v>
      </c>
      <c r="G793" s="228"/>
      <c r="H793" s="231">
        <v>172.87</v>
      </c>
      <c r="I793" s="232"/>
      <c r="J793" s="228"/>
      <c r="K793" s="228"/>
      <c r="L793" s="233"/>
      <c r="M793" s="234"/>
      <c r="N793" s="235"/>
      <c r="O793" s="235"/>
      <c r="P793" s="235"/>
      <c r="Q793" s="235"/>
      <c r="R793" s="235"/>
      <c r="S793" s="235"/>
      <c r="T793" s="236"/>
      <c r="AT793" s="237" t="s">
        <v>175</v>
      </c>
      <c r="AU793" s="237" t="s">
        <v>83</v>
      </c>
      <c r="AV793" s="13" t="s">
        <v>83</v>
      </c>
      <c r="AW793" s="13" t="s">
        <v>37</v>
      </c>
      <c r="AX793" s="13" t="s">
        <v>75</v>
      </c>
      <c r="AY793" s="237" t="s">
        <v>167</v>
      </c>
    </row>
    <row r="794" spans="2:65" s="13" customFormat="1">
      <c r="B794" s="227"/>
      <c r="C794" s="228"/>
      <c r="D794" s="218" t="s">
        <v>175</v>
      </c>
      <c r="E794" s="229" t="s">
        <v>21</v>
      </c>
      <c r="F794" s="230" t="s">
        <v>1196</v>
      </c>
      <c r="G794" s="228"/>
      <c r="H794" s="231">
        <v>107.36</v>
      </c>
      <c r="I794" s="232"/>
      <c r="J794" s="228"/>
      <c r="K794" s="228"/>
      <c r="L794" s="233"/>
      <c r="M794" s="234"/>
      <c r="N794" s="235"/>
      <c r="O794" s="235"/>
      <c r="P794" s="235"/>
      <c r="Q794" s="235"/>
      <c r="R794" s="235"/>
      <c r="S794" s="235"/>
      <c r="T794" s="236"/>
      <c r="AT794" s="237" t="s">
        <v>175</v>
      </c>
      <c r="AU794" s="237" t="s">
        <v>83</v>
      </c>
      <c r="AV794" s="13" t="s">
        <v>83</v>
      </c>
      <c r="AW794" s="13" t="s">
        <v>37</v>
      </c>
      <c r="AX794" s="13" t="s">
        <v>75</v>
      </c>
      <c r="AY794" s="237" t="s">
        <v>167</v>
      </c>
    </row>
    <row r="795" spans="2:65" s="13" customFormat="1">
      <c r="B795" s="227"/>
      <c r="C795" s="228"/>
      <c r="D795" s="218" t="s">
        <v>175</v>
      </c>
      <c r="E795" s="229" t="s">
        <v>21</v>
      </c>
      <c r="F795" s="230" t="s">
        <v>1197</v>
      </c>
      <c r="G795" s="228"/>
      <c r="H795" s="231">
        <v>131.41</v>
      </c>
      <c r="I795" s="232"/>
      <c r="J795" s="228"/>
      <c r="K795" s="228"/>
      <c r="L795" s="233"/>
      <c r="M795" s="234"/>
      <c r="N795" s="235"/>
      <c r="O795" s="235"/>
      <c r="P795" s="235"/>
      <c r="Q795" s="235"/>
      <c r="R795" s="235"/>
      <c r="S795" s="235"/>
      <c r="T795" s="236"/>
      <c r="AT795" s="237" t="s">
        <v>175</v>
      </c>
      <c r="AU795" s="237" t="s">
        <v>83</v>
      </c>
      <c r="AV795" s="13" t="s">
        <v>83</v>
      </c>
      <c r="AW795" s="13" t="s">
        <v>37</v>
      </c>
      <c r="AX795" s="13" t="s">
        <v>75</v>
      </c>
      <c r="AY795" s="237" t="s">
        <v>167</v>
      </c>
    </row>
    <row r="796" spans="2:65" s="13" customFormat="1">
      <c r="B796" s="227"/>
      <c r="C796" s="228"/>
      <c r="D796" s="218" t="s">
        <v>175</v>
      </c>
      <c r="E796" s="229" t="s">
        <v>21</v>
      </c>
      <c r="F796" s="230" t="s">
        <v>1198</v>
      </c>
      <c r="G796" s="228"/>
      <c r="H796" s="231">
        <v>213.69</v>
      </c>
      <c r="I796" s="232"/>
      <c r="J796" s="228"/>
      <c r="K796" s="228"/>
      <c r="L796" s="233"/>
      <c r="M796" s="234"/>
      <c r="N796" s="235"/>
      <c r="O796" s="235"/>
      <c r="P796" s="235"/>
      <c r="Q796" s="235"/>
      <c r="R796" s="235"/>
      <c r="S796" s="235"/>
      <c r="T796" s="236"/>
      <c r="AT796" s="237" t="s">
        <v>175</v>
      </c>
      <c r="AU796" s="237" t="s">
        <v>83</v>
      </c>
      <c r="AV796" s="13" t="s">
        <v>83</v>
      </c>
      <c r="AW796" s="13" t="s">
        <v>37</v>
      </c>
      <c r="AX796" s="13" t="s">
        <v>75</v>
      </c>
      <c r="AY796" s="237" t="s">
        <v>167</v>
      </c>
    </row>
    <row r="797" spans="2:65" s="13" customFormat="1">
      <c r="B797" s="227"/>
      <c r="C797" s="228"/>
      <c r="D797" s="218" t="s">
        <v>175</v>
      </c>
      <c r="E797" s="229" t="s">
        <v>21</v>
      </c>
      <c r="F797" s="230" t="s">
        <v>1199</v>
      </c>
      <c r="G797" s="228"/>
      <c r="H797" s="231">
        <v>145.16</v>
      </c>
      <c r="I797" s="232"/>
      <c r="J797" s="228"/>
      <c r="K797" s="228"/>
      <c r="L797" s="233"/>
      <c r="M797" s="234"/>
      <c r="N797" s="235"/>
      <c r="O797" s="235"/>
      <c r="P797" s="235"/>
      <c r="Q797" s="235"/>
      <c r="R797" s="235"/>
      <c r="S797" s="235"/>
      <c r="T797" s="236"/>
      <c r="AT797" s="237" t="s">
        <v>175</v>
      </c>
      <c r="AU797" s="237" t="s">
        <v>83</v>
      </c>
      <c r="AV797" s="13" t="s">
        <v>83</v>
      </c>
      <c r="AW797" s="13" t="s">
        <v>37</v>
      </c>
      <c r="AX797" s="13" t="s">
        <v>75</v>
      </c>
      <c r="AY797" s="237" t="s">
        <v>167</v>
      </c>
    </row>
    <row r="798" spans="2:65" s="15" customFormat="1">
      <c r="B798" s="249"/>
      <c r="C798" s="250"/>
      <c r="D798" s="218" t="s">
        <v>175</v>
      </c>
      <c r="E798" s="251" t="s">
        <v>21</v>
      </c>
      <c r="F798" s="252" t="s">
        <v>1200</v>
      </c>
      <c r="G798" s="250"/>
      <c r="H798" s="253">
        <v>770.49</v>
      </c>
      <c r="I798" s="254"/>
      <c r="J798" s="250"/>
      <c r="K798" s="250"/>
      <c r="L798" s="255"/>
      <c r="M798" s="256"/>
      <c r="N798" s="257"/>
      <c r="O798" s="257"/>
      <c r="P798" s="257"/>
      <c r="Q798" s="257"/>
      <c r="R798" s="257"/>
      <c r="S798" s="257"/>
      <c r="T798" s="258"/>
      <c r="AT798" s="259" t="s">
        <v>175</v>
      </c>
      <c r="AU798" s="259" t="s">
        <v>83</v>
      </c>
      <c r="AV798" s="15" t="s">
        <v>178</v>
      </c>
      <c r="AW798" s="15" t="s">
        <v>37</v>
      </c>
      <c r="AX798" s="15" t="s">
        <v>75</v>
      </c>
      <c r="AY798" s="259" t="s">
        <v>167</v>
      </c>
    </row>
    <row r="799" spans="2:65" s="13" customFormat="1">
      <c r="B799" s="227"/>
      <c r="C799" s="228"/>
      <c r="D799" s="218" t="s">
        <v>175</v>
      </c>
      <c r="E799" s="229" t="s">
        <v>21</v>
      </c>
      <c r="F799" s="230" t="s">
        <v>1201</v>
      </c>
      <c r="G799" s="228"/>
      <c r="H799" s="231">
        <v>354.73</v>
      </c>
      <c r="I799" s="232"/>
      <c r="J799" s="228"/>
      <c r="K799" s="228"/>
      <c r="L799" s="233"/>
      <c r="M799" s="234"/>
      <c r="N799" s="235"/>
      <c r="O799" s="235"/>
      <c r="P799" s="235"/>
      <c r="Q799" s="235"/>
      <c r="R799" s="235"/>
      <c r="S799" s="235"/>
      <c r="T799" s="236"/>
      <c r="AT799" s="237" t="s">
        <v>175</v>
      </c>
      <c r="AU799" s="237" t="s">
        <v>83</v>
      </c>
      <c r="AV799" s="13" t="s">
        <v>83</v>
      </c>
      <c r="AW799" s="13" t="s">
        <v>37</v>
      </c>
      <c r="AX799" s="13" t="s">
        <v>75</v>
      </c>
      <c r="AY799" s="237" t="s">
        <v>167</v>
      </c>
    </row>
    <row r="800" spans="2:65" s="15" customFormat="1">
      <c r="B800" s="249"/>
      <c r="C800" s="250"/>
      <c r="D800" s="218" t="s">
        <v>175</v>
      </c>
      <c r="E800" s="251" t="s">
        <v>21</v>
      </c>
      <c r="F800" s="252" t="s">
        <v>1202</v>
      </c>
      <c r="G800" s="250"/>
      <c r="H800" s="253">
        <v>354.73</v>
      </c>
      <c r="I800" s="254"/>
      <c r="J800" s="250"/>
      <c r="K800" s="250"/>
      <c r="L800" s="255"/>
      <c r="M800" s="256"/>
      <c r="N800" s="257"/>
      <c r="O800" s="257"/>
      <c r="P800" s="257"/>
      <c r="Q800" s="257"/>
      <c r="R800" s="257"/>
      <c r="S800" s="257"/>
      <c r="T800" s="258"/>
      <c r="AT800" s="259" t="s">
        <v>175</v>
      </c>
      <c r="AU800" s="259" t="s">
        <v>83</v>
      </c>
      <c r="AV800" s="15" t="s">
        <v>178</v>
      </c>
      <c r="AW800" s="15" t="s">
        <v>37</v>
      </c>
      <c r="AX800" s="15" t="s">
        <v>75</v>
      </c>
      <c r="AY800" s="259" t="s">
        <v>167</v>
      </c>
    </row>
    <row r="801" spans="2:65" s="13" customFormat="1">
      <c r="B801" s="227"/>
      <c r="C801" s="228"/>
      <c r="D801" s="218" t="s">
        <v>175</v>
      </c>
      <c r="E801" s="229" t="s">
        <v>21</v>
      </c>
      <c r="F801" s="230" t="s">
        <v>1203</v>
      </c>
      <c r="G801" s="228"/>
      <c r="H801" s="231">
        <v>83.47</v>
      </c>
      <c r="I801" s="232"/>
      <c r="J801" s="228"/>
      <c r="K801" s="228"/>
      <c r="L801" s="233"/>
      <c r="M801" s="234"/>
      <c r="N801" s="235"/>
      <c r="O801" s="235"/>
      <c r="P801" s="235"/>
      <c r="Q801" s="235"/>
      <c r="R801" s="235"/>
      <c r="S801" s="235"/>
      <c r="T801" s="236"/>
      <c r="AT801" s="237" t="s">
        <v>175</v>
      </c>
      <c r="AU801" s="237" t="s">
        <v>83</v>
      </c>
      <c r="AV801" s="13" t="s">
        <v>83</v>
      </c>
      <c r="AW801" s="13" t="s">
        <v>37</v>
      </c>
      <c r="AX801" s="13" t="s">
        <v>75</v>
      </c>
      <c r="AY801" s="237" t="s">
        <v>167</v>
      </c>
    </row>
    <row r="802" spans="2:65" s="15" customFormat="1">
      <c r="B802" s="249"/>
      <c r="C802" s="250"/>
      <c r="D802" s="218" t="s">
        <v>175</v>
      </c>
      <c r="E802" s="251" t="s">
        <v>21</v>
      </c>
      <c r="F802" s="252" t="s">
        <v>1204</v>
      </c>
      <c r="G802" s="250"/>
      <c r="H802" s="253">
        <v>83.47</v>
      </c>
      <c r="I802" s="254"/>
      <c r="J802" s="250"/>
      <c r="K802" s="250"/>
      <c r="L802" s="255"/>
      <c r="M802" s="256"/>
      <c r="N802" s="257"/>
      <c r="O802" s="257"/>
      <c r="P802" s="257"/>
      <c r="Q802" s="257"/>
      <c r="R802" s="257"/>
      <c r="S802" s="257"/>
      <c r="T802" s="258"/>
      <c r="AT802" s="259" t="s">
        <v>175</v>
      </c>
      <c r="AU802" s="259" t="s">
        <v>83</v>
      </c>
      <c r="AV802" s="15" t="s">
        <v>178</v>
      </c>
      <c r="AW802" s="15" t="s">
        <v>37</v>
      </c>
      <c r="AX802" s="15" t="s">
        <v>75</v>
      </c>
      <c r="AY802" s="259" t="s">
        <v>167</v>
      </c>
    </row>
    <row r="803" spans="2:65" s="14" customFormat="1">
      <c r="B803" s="238"/>
      <c r="C803" s="239"/>
      <c r="D803" s="218" t="s">
        <v>175</v>
      </c>
      <c r="E803" s="240" t="s">
        <v>21</v>
      </c>
      <c r="F803" s="241" t="s">
        <v>183</v>
      </c>
      <c r="G803" s="239"/>
      <c r="H803" s="242">
        <v>1208.69</v>
      </c>
      <c r="I803" s="243"/>
      <c r="J803" s="239"/>
      <c r="K803" s="239"/>
      <c r="L803" s="244"/>
      <c r="M803" s="245"/>
      <c r="N803" s="246"/>
      <c r="O803" s="246"/>
      <c r="P803" s="246"/>
      <c r="Q803" s="246"/>
      <c r="R803" s="246"/>
      <c r="S803" s="246"/>
      <c r="T803" s="247"/>
      <c r="AT803" s="248" t="s">
        <v>175</v>
      </c>
      <c r="AU803" s="248" t="s">
        <v>83</v>
      </c>
      <c r="AV803" s="14" t="s">
        <v>174</v>
      </c>
      <c r="AW803" s="14" t="s">
        <v>37</v>
      </c>
      <c r="AX803" s="14" t="s">
        <v>28</v>
      </c>
      <c r="AY803" s="248" t="s">
        <v>167</v>
      </c>
    </row>
    <row r="804" spans="2:65" s="1" customFormat="1" ht="16.5" customHeight="1">
      <c r="B804" s="42"/>
      <c r="C804" s="260" t="s">
        <v>1194</v>
      </c>
      <c r="D804" s="260" t="s">
        <v>260</v>
      </c>
      <c r="E804" s="261" t="s">
        <v>1205</v>
      </c>
      <c r="F804" s="262" t="s">
        <v>1206</v>
      </c>
      <c r="G804" s="263" t="s">
        <v>189</v>
      </c>
      <c r="H804" s="264">
        <v>785.9</v>
      </c>
      <c r="I804" s="265"/>
      <c r="J804" s="266">
        <f>ROUND(I804*H804,1)</f>
        <v>0</v>
      </c>
      <c r="K804" s="262" t="s">
        <v>21</v>
      </c>
      <c r="L804" s="267"/>
      <c r="M804" s="268" t="s">
        <v>21</v>
      </c>
      <c r="N804" s="269" t="s">
        <v>46</v>
      </c>
      <c r="O804" s="43"/>
      <c r="P804" s="213">
        <f>O804*H804</f>
        <v>0</v>
      </c>
      <c r="Q804" s="213">
        <v>2.3500000000000001E-3</v>
      </c>
      <c r="R804" s="213">
        <f>Q804*H804</f>
        <v>1.846865</v>
      </c>
      <c r="S804" s="213">
        <v>0</v>
      </c>
      <c r="T804" s="214">
        <f>S804*H804</f>
        <v>0</v>
      </c>
      <c r="AR804" s="25" t="s">
        <v>322</v>
      </c>
      <c r="AT804" s="25" t="s">
        <v>260</v>
      </c>
      <c r="AU804" s="25" t="s">
        <v>83</v>
      </c>
      <c r="AY804" s="25" t="s">
        <v>167</v>
      </c>
      <c r="BE804" s="215">
        <f>IF(N804="základní",J804,0)</f>
        <v>0</v>
      </c>
      <c r="BF804" s="215">
        <f>IF(N804="snížená",J804,0)</f>
        <v>0</v>
      </c>
      <c r="BG804" s="215">
        <f>IF(N804="zákl. přenesená",J804,0)</f>
        <v>0</v>
      </c>
      <c r="BH804" s="215">
        <f>IF(N804="sníž. přenesená",J804,0)</f>
        <v>0</v>
      </c>
      <c r="BI804" s="215">
        <f>IF(N804="nulová",J804,0)</f>
        <v>0</v>
      </c>
      <c r="BJ804" s="25" t="s">
        <v>28</v>
      </c>
      <c r="BK804" s="215">
        <f>ROUND(I804*H804,1)</f>
        <v>0</v>
      </c>
      <c r="BL804" s="25" t="s">
        <v>243</v>
      </c>
      <c r="BM804" s="25" t="s">
        <v>1207</v>
      </c>
    </row>
    <row r="805" spans="2:65" s="13" customFormat="1">
      <c r="B805" s="227"/>
      <c r="C805" s="228"/>
      <c r="D805" s="218" t="s">
        <v>175</v>
      </c>
      <c r="E805" s="229" t="s">
        <v>21</v>
      </c>
      <c r="F805" s="230" t="s">
        <v>1208</v>
      </c>
      <c r="G805" s="228"/>
      <c r="H805" s="231">
        <v>785.9</v>
      </c>
      <c r="I805" s="232"/>
      <c r="J805" s="228"/>
      <c r="K805" s="228"/>
      <c r="L805" s="233"/>
      <c r="M805" s="234"/>
      <c r="N805" s="235"/>
      <c r="O805" s="235"/>
      <c r="P805" s="235"/>
      <c r="Q805" s="235"/>
      <c r="R805" s="235"/>
      <c r="S805" s="235"/>
      <c r="T805" s="236"/>
      <c r="AT805" s="237" t="s">
        <v>175</v>
      </c>
      <c r="AU805" s="237" t="s">
        <v>83</v>
      </c>
      <c r="AV805" s="13" t="s">
        <v>83</v>
      </c>
      <c r="AW805" s="13" t="s">
        <v>37</v>
      </c>
      <c r="AX805" s="13" t="s">
        <v>75</v>
      </c>
      <c r="AY805" s="237" t="s">
        <v>167</v>
      </c>
    </row>
    <row r="806" spans="2:65" s="14" customFormat="1">
      <c r="B806" s="238"/>
      <c r="C806" s="239"/>
      <c r="D806" s="218" t="s">
        <v>175</v>
      </c>
      <c r="E806" s="240" t="s">
        <v>21</v>
      </c>
      <c r="F806" s="241" t="s">
        <v>183</v>
      </c>
      <c r="G806" s="239"/>
      <c r="H806" s="242">
        <v>785.9</v>
      </c>
      <c r="I806" s="243"/>
      <c r="J806" s="239"/>
      <c r="K806" s="239"/>
      <c r="L806" s="244"/>
      <c r="M806" s="245"/>
      <c r="N806" s="246"/>
      <c r="O806" s="246"/>
      <c r="P806" s="246"/>
      <c r="Q806" s="246"/>
      <c r="R806" s="246"/>
      <c r="S806" s="246"/>
      <c r="T806" s="247"/>
      <c r="AT806" s="248" t="s">
        <v>175</v>
      </c>
      <c r="AU806" s="248" t="s">
        <v>83</v>
      </c>
      <c r="AV806" s="14" t="s">
        <v>174</v>
      </c>
      <c r="AW806" s="14" t="s">
        <v>6</v>
      </c>
      <c r="AX806" s="14" t="s">
        <v>28</v>
      </c>
      <c r="AY806" s="248" t="s">
        <v>167</v>
      </c>
    </row>
    <row r="807" spans="2:65" s="1" customFormat="1" ht="16.5" customHeight="1">
      <c r="B807" s="42"/>
      <c r="C807" s="260" t="s">
        <v>1207</v>
      </c>
      <c r="D807" s="260" t="s">
        <v>260</v>
      </c>
      <c r="E807" s="261" t="s">
        <v>1209</v>
      </c>
      <c r="F807" s="262" t="s">
        <v>1210</v>
      </c>
      <c r="G807" s="263" t="s">
        <v>189</v>
      </c>
      <c r="H807" s="264">
        <v>85.138999999999996</v>
      </c>
      <c r="I807" s="265"/>
      <c r="J807" s="266">
        <f>ROUND(I807*H807,1)</f>
        <v>0</v>
      </c>
      <c r="K807" s="262" t="s">
        <v>21</v>
      </c>
      <c r="L807" s="267"/>
      <c r="M807" s="268" t="s">
        <v>21</v>
      </c>
      <c r="N807" s="269" t="s">
        <v>46</v>
      </c>
      <c r="O807" s="43"/>
      <c r="P807" s="213">
        <f>O807*H807</f>
        <v>0</v>
      </c>
      <c r="Q807" s="213">
        <v>2.3500000000000001E-3</v>
      </c>
      <c r="R807" s="213">
        <f>Q807*H807</f>
        <v>0.20007664999999999</v>
      </c>
      <c r="S807" s="213">
        <v>0</v>
      </c>
      <c r="T807" s="214">
        <f>S807*H807</f>
        <v>0</v>
      </c>
      <c r="AR807" s="25" t="s">
        <v>322</v>
      </c>
      <c r="AT807" s="25" t="s">
        <v>260</v>
      </c>
      <c r="AU807" s="25" t="s">
        <v>83</v>
      </c>
      <c r="AY807" s="25" t="s">
        <v>167</v>
      </c>
      <c r="BE807" s="215">
        <f>IF(N807="základní",J807,0)</f>
        <v>0</v>
      </c>
      <c r="BF807" s="215">
        <f>IF(N807="snížená",J807,0)</f>
        <v>0</v>
      </c>
      <c r="BG807" s="215">
        <f>IF(N807="zákl. přenesená",J807,0)</f>
        <v>0</v>
      </c>
      <c r="BH807" s="215">
        <f>IF(N807="sníž. přenesená",J807,0)</f>
        <v>0</v>
      </c>
      <c r="BI807" s="215">
        <f>IF(N807="nulová",J807,0)</f>
        <v>0</v>
      </c>
      <c r="BJ807" s="25" t="s">
        <v>28</v>
      </c>
      <c r="BK807" s="215">
        <f>ROUND(I807*H807,1)</f>
        <v>0</v>
      </c>
      <c r="BL807" s="25" t="s">
        <v>243</v>
      </c>
      <c r="BM807" s="25" t="s">
        <v>1211</v>
      </c>
    </row>
    <row r="808" spans="2:65" s="13" customFormat="1">
      <c r="B808" s="227"/>
      <c r="C808" s="228"/>
      <c r="D808" s="218" t="s">
        <v>175</v>
      </c>
      <c r="E808" s="229" t="s">
        <v>21</v>
      </c>
      <c r="F808" s="230" t="s">
        <v>1212</v>
      </c>
      <c r="G808" s="228"/>
      <c r="H808" s="231">
        <v>85.138999999999996</v>
      </c>
      <c r="I808" s="232"/>
      <c r="J808" s="228"/>
      <c r="K808" s="228"/>
      <c r="L808" s="233"/>
      <c r="M808" s="234"/>
      <c r="N808" s="235"/>
      <c r="O808" s="235"/>
      <c r="P808" s="235"/>
      <c r="Q808" s="235"/>
      <c r="R808" s="235"/>
      <c r="S808" s="235"/>
      <c r="T808" s="236"/>
      <c r="AT808" s="237" t="s">
        <v>175</v>
      </c>
      <c r="AU808" s="237" t="s">
        <v>83</v>
      </c>
      <c r="AV808" s="13" t="s">
        <v>83</v>
      </c>
      <c r="AW808" s="13" t="s">
        <v>37</v>
      </c>
      <c r="AX808" s="13" t="s">
        <v>28</v>
      </c>
      <c r="AY808" s="237" t="s">
        <v>167</v>
      </c>
    </row>
    <row r="809" spans="2:65" s="1" customFormat="1" ht="16.5" customHeight="1">
      <c r="B809" s="42"/>
      <c r="C809" s="260" t="s">
        <v>1211</v>
      </c>
      <c r="D809" s="260" t="s">
        <v>260</v>
      </c>
      <c r="E809" s="261" t="s">
        <v>1213</v>
      </c>
      <c r="F809" s="262" t="s">
        <v>1214</v>
      </c>
      <c r="G809" s="263" t="s">
        <v>189</v>
      </c>
      <c r="H809" s="264">
        <v>361.82499999999999</v>
      </c>
      <c r="I809" s="265"/>
      <c r="J809" s="266">
        <f>ROUND(I809*H809,1)</f>
        <v>0</v>
      </c>
      <c r="K809" s="262" t="s">
        <v>21</v>
      </c>
      <c r="L809" s="267"/>
      <c r="M809" s="268" t="s">
        <v>21</v>
      </c>
      <c r="N809" s="269" t="s">
        <v>46</v>
      </c>
      <c r="O809" s="43"/>
      <c r="P809" s="213">
        <f>O809*H809</f>
        <v>0</v>
      </c>
      <c r="Q809" s="213">
        <v>2.3500000000000001E-3</v>
      </c>
      <c r="R809" s="213">
        <f>Q809*H809</f>
        <v>0.85028875000000004</v>
      </c>
      <c r="S809" s="213">
        <v>0</v>
      </c>
      <c r="T809" s="214">
        <f>S809*H809</f>
        <v>0</v>
      </c>
      <c r="AR809" s="25" t="s">
        <v>322</v>
      </c>
      <c r="AT809" s="25" t="s">
        <v>260</v>
      </c>
      <c r="AU809" s="25" t="s">
        <v>83</v>
      </c>
      <c r="AY809" s="25" t="s">
        <v>167</v>
      </c>
      <c r="BE809" s="215">
        <f>IF(N809="základní",J809,0)</f>
        <v>0</v>
      </c>
      <c r="BF809" s="215">
        <f>IF(N809="snížená",J809,0)</f>
        <v>0</v>
      </c>
      <c r="BG809" s="215">
        <f>IF(N809="zákl. přenesená",J809,0)</f>
        <v>0</v>
      </c>
      <c r="BH809" s="215">
        <f>IF(N809="sníž. přenesená",J809,0)</f>
        <v>0</v>
      </c>
      <c r="BI809" s="215">
        <f>IF(N809="nulová",J809,0)</f>
        <v>0</v>
      </c>
      <c r="BJ809" s="25" t="s">
        <v>28</v>
      </c>
      <c r="BK809" s="215">
        <f>ROUND(I809*H809,1)</f>
        <v>0</v>
      </c>
      <c r="BL809" s="25" t="s">
        <v>243</v>
      </c>
      <c r="BM809" s="25" t="s">
        <v>1215</v>
      </c>
    </row>
    <row r="810" spans="2:65" s="13" customFormat="1">
      <c r="B810" s="227"/>
      <c r="C810" s="228"/>
      <c r="D810" s="218" t="s">
        <v>175</v>
      </c>
      <c r="E810" s="229" t="s">
        <v>21</v>
      </c>
      <c r="F810" s="230" t="s">
        <v>1216</v>
      </c>
      <c r="G810" s="228"/>
      <c r="H810" s="231">
        <v>361.82499999999999</v>
      </c>
      <c r="I810" s="232"/>
      <c r="J810" s="228"/>
      <c r="K810" s="228"/>
      <c r="L810" s="233"/>
      <c r="M810" s="234"/>
      <c r="N810" s="235"/>
      <c r="O810" s="235"/>
      <c r="P810" s="235"/>
      <c r="Q810" s="235"/>
      <c r="R810" s="235"/>
      <c r="S810" s="235"/>
      <c r="T810" s="236"/>
      <c r="AT810" s="237" t="s">
        <v>175</v>
      </c>
      <c r="AU810" s="237" t="s">
        <v>83</v>
      </c>
      <c r="AV810" s="13" t="s">
        <v>83</v>
      </c>
      <c r="AW810" s="13" t="s">
        <v>37</v>
      </c>
      <c r="AX810" s="13" t="s">
        <v>28</v>
      </c>
      <c r="AY810" s="237" t="s">
        <v>167</v>
      </c>
    </row>
    <row r="811" spans="2:65" s="1" customFormat="1" ht="16.5" customHeight="1">
      <c r="B811" s="42"/>
      <c r="C811" s="204" t="s">
        <v>1215</v>
      </c>
      <c r="D811" s="204" t="s">
        <v>169</v>
      </c>
      <c r="E811" s="205" t="s">
        <v>1217</v>
      </c>
      <c r="F811" s="206" t="s">
        <v>1218</v>
      </c>
      <c r="G811" s="207" t="s">
        <v>189</v>
      </c>
      <c r="H811" s="208">
        <v>1248.58</v>
      </c>
      <c r="I811" s="209"/>
      <c r="J811" s="210">
        <f>ROUND(I811*H811,1)</f>
        <v>0</v>
      </c>
      <c r="K811" s="206" t="s">
        <v>173</v>
      </c>
      <c r="L811" s="62"/>
      <c r="M811" s="211" t="s">
        <v>21</v>
      </c>
      <c r="N811" s="212" t="s">
        <v>46</v>
      </c>
      <c r="O811" s="43"/>
      <c r="P811" s="213">
        <f>O811*H811</f>
        <v>0</v>
      </c>
      <c r="Q811" s="213">
        <v>0</v>
      </c>
      <c r="R811" s="213">
        <f>Q811*H811</f>
        <v>0</v>
      </c>
      <c r="S811" s="213">
        <v>0</v>
      </c>
      <c r="T811" s="214">
        <f>S811*H811</f>
        <v>0</v>
      </c>
      <c r="AR811" s="25" t="s">
        <v>243</v>
      </c>
      <c r="AT811" s="25" t="s">
        <v>169</v>
      </c>
      <c r="AU811" s="25" t="s">
        <v>83</v>
      </c>
      <c r="AY811" s="25" t="s">
        <v>167</v>
      </c>
      <c r="BE811" s="215">
        <f>IF(N811="základní",J811,0)</f>
        <v>0</v>
      </c>
      <c r="BF811" s="215">
        <f>IF(N811="snížená",J811,0)</f>
        <v>0</v>
      </c>
      <c r="BG811" s="215">
        <f>IF(N811="zákl. přenesená",J811,0)</f>
        <v>0</v>
      </c>
      <c r="BH811" s="215">
        <f>IF(N811="sníž. přenesená",J811,0)</f>
        <v>0</v>
      </c>
      <c r="BI811" s="215">
        <f>IF(N811="nulová",J811,0)</f>
        <v>0</v>
      </c>
      <c r="BJ811" s="25" t="s">
        <v>28</v>
      </c>
      <c r="BK811" s="215">
        <f>ROUND(I811*H811,1)</f>
        <v>0</v>
      </c>
      <c r="BL811" s="25" t="s">
        <v>243</v>
      </c>
      <c r="BM811" s="25" t="s">
        <v>1219</v>
      </c>
    </row>
    <row r="812" spans="2:65" s="13" customFormat="1">
      <c r="B812" s="227"/>
      <c r="C812" s="228"/>
      <c r="D812" s="218" t="s">
        <v>175</v>
      </c>
      <c r="E812" s="229" t="s">
        <v>21</v>
      </c>
      <c r="F812" s="230" t="s">
        <v>1220</v>
      </c>
      <c r="G812" s="228"/>
      <c r="H812" s="231">
        <v>1208.69</v>
      </c>
      <c r="I812" s="232"/>
      <c r="J812" s="228"/>
      <c r="K812" s="228"/>
      <c r="L812" s="233"/>
      <c r="M812" s="234"/>
      <c r="N812" s="235"/>
      <c r="O812" s="235"/>
      <c r="P812" s="235"/>
      <c r="Q812" s="235"/>
      <c r="R812" s="235"/>
      <c r="S812" s="235"/>
      <c r="T812" s="236"/>
      <c r="AT812" s="237" t="s">
        <v>175</v>
      </c>
      <c r="AU812" s="237" t="s">
        <v>83</v>
      </c>
      <c r="AV812" s="13" t="s">
        <v>83</v>
      </c>
      <c r="AW812" s="13" t="s">
        <v>37</v>
      </c>
      <c r="AX812" s="13" t="s">
        <v>75</v>
      </c>
      <c r="AY812" s="237" t="s">
        <v>167</v>
      </c>
    </row>
    <row r="813" spans="2:65" s="13" customFormat="1">
      <c r="B813" s="227"/>
      <c r="C813" s="228"/>
      <c r="D813" s="218" t="s">
        <v>175</v>
      </c>
      <c r="E813" s="229" t="s">
        <v>21</v>
      </c>
      <c r="F813" s="230" t="s">
        <v>1221</v>
      </c>
      <c r="G813" s="228"/>
      <c r="H813" s="231">
        <v>39.89</v>
      </c>
      <c r="I813" s="232"/>
      <c r="J813" s="228"/>
      <c r="K813" s="228"/>
      <c r="L813" s="233"/>
      <c r="M813" s="234"/>
      <c r="N813" s="235"/>
      <c r="O813" s="235"/>
      <c r="P813" s="235"/>
      <c r="Q813" s="235"/>
      <c r="R813" s="235"/>
      <c r="S813" s="235"/>
      <c r="T813" s="236"/>
      <c r="AT813" s="237" t="s">
        <v>175</v>
      </c>
      <c r="AU813" s="237" t="s">
        <v>83</v>
      </c>
      <c r="AV813" s="13" t="s">
        <v>83</v>
      </c>
      <c r="AW813" s="13" t="s">
        <v>37</v>
      </c>
      <c r="AX813" s="13" t="s">
        <v>75</v>
      </c>
      <c r="AY813" s="237" t="s">
        <v>167</v>
      </c>
    </row>
    <row r="814" spans="2:65" s="14" customFormat="1">
      <c r="B814" s="238"/>
      <c r="C814" s="239"/>
      <c r="D814" s="218" t="s">
        <v>175</v>
      </c>
      <c r="E814" s="240" t="s">
        <v>21</v>
      </c>
      <c r="F814" s="241" t="s">
        <v>183</v>
      </c>
      <c r="G814" s="239"/>
      <c r="H814" s="242">
        <v>1248.58</v>
      </c>
      <c r="I814" s="243"/>
      <c r="J814" s="239"/>
      <c r="K814" s="239"/>
      <c r="L814" s="244"/>
      <c r="M814" s="245"/>
      <c r="N814" s="246"/>
      <c r="O814" s="246"/>
      <c r="P814" s="246"/>
      <c r="Q814" s="246"/>
      <c r="R814" s="246"/>
      <c r="S814" s="246"/>
      <c r="T814" s="247"/>
      <c r="AT814" s="248" t="s">
        <v>175</v>
      </c>
      <c r="AU814" s="248" t="s">
        <v>83</v>
      </c>
      <c r="AV814" s="14" t="s">
        <v>174</v>
      </c>
      <c r="AW814" s="14" t="s">
        <v>6</v>
      </c>
      <c r="AX814" s="14" t="s">
        <v>28</v>
      </c>
      <c r="AY814" s="248" t="s">
        <v>167</v>
      </c>
    </row>
    <row r="815" spans="2:65" s="1" customFormat="1" ht="25.5" customHeight="1">
      <c r="B815" s="42"/>
      <c r="C815" s="204" t="s">
        <v>1222</v>
      </c>
      <c r="D815" s="204" t="s">
        <v>169</v>
      </c>
      <c r="E815" s="205" t="s">
        <v>1223</v>
      </c>
      <c r="F815" s="206" t="s">
        <v>1224</v>
      </c>
      <c r="G815" s="207" t="s">
        <v>189</v>
      </c>
      <c r="H815" s="208">
        <v>1248.58</v>
      </c>
      <c r="I815" s="209"/>
      <c r="J815" s="210">
        <f>ROUND(I815*H815,1)</f>
        <v>0</v>
      </c>
      <c r="K815" s="206" t="s">
        <v>173</v>
      </c>
      <c r="L815" s="62"/>
      <c r="M815" s="211" t="s">
        <v>21</v>
      </c>
      <c r="N815" s="212" t="s">
        <v>46</v>
      </c>
      <c r="O815" s="43"/>
      <c r="P815" s="213">
        <f>O815*H815</f>
        <v>0</v>
      </c>
      <c r="Q815" s="213">
        <v>6.9999999999999994E-5</v>
      </c>
      <c r="R815" s="213">
        <f>Q815*H815</f>
        <v>8.7400599999999981E-2</v>
      </c>
      <c r="S815" s="213">
        <v>0</v>
      </c>
      <c r="T815" s="214">
        <f>S815*H815</f>
        <v>0</v>
      </c>
      <c r="AR815" s="25" t="s">
        <v>243</v>
      </c>
      <c r="AT815" s="25" t="s">
        <v>169</v>
      </c>
      <c r="AU815" s="25" t="s">
        <v>83</v>
      </c>
      <c r="AY815" s="25" t="s">
        <v>167</v>
      </c>
      <c r="BE815" s="215">
        <f>IF(N815="základní",J815,0)</f>
        <v>0</v>
      </c>
      <c r="BF815" s="215">
        <f>IF(N815="snížená",J815,0)</f>
        <v>0</v>
      </c>
      <c r="BG815" s="215">
        <f>IF(N815="zákl. přenesená",J815,0)</f>
        <v>0</v>
      </c>
      <c r="BH815" s="215">
        <f>IF(N815="sníž. přenesená",J815,0)</f>
        <v>0</v>
      </c>
      <c r="BI815" s="215">
        <f>IF(N815="nulová",J815,0)</f>
        <v>0</v>
      </c>
      <c r="BJ815" s="25" t="s">
        <v>28</v>
      </c>
      <c r="BK815" s="215">
        <f>ROUND(I815*H815,1)</f>
        <v>0</v>
      </c>
      <c r="BL815" s="25" t="s">
        <v>243</v>
      </c>
      <c r="BM815" s="25" t="s">
        <v>1225</v>
      </c>
    </row>
    <row r="816" spans="2:65" s="1" customFormat="1" ht="16.5" customHeight="1">
      <c r="B816" s="42"/>
      <c r="C816" s="204" t="s">
        <v>1226</v>
      </c>
      <c r="D816" s="204" t="s">
        <v>169</v>
      </c>
      <c r="E816" s="205" t="s">
        <v>1227</v>
      </c>
      <c r="F816" s="206" t="s">
        <v>1228</v>
      </c>
      <c r="G816" s="207" t="s">
        <v>189</v>
      </c>
      <c r="H816" s="208">
        <v>1248.58</v>
      </c>
      <c r="I816" s="209"/>
      <c r="J816" s="210">
        <f>ROUND(I816*H816,1)</f>
        <v>0</v>
      </c>
      <c r="K816" s="206" t="s">
        <v>173</v>
      </c>
      <c r="L816" s="62"/>
      <c r="M816" s="211" t="s">
        <v>21</v>
      </c>
      <c r="N816" s="212" t="s">
        <v>46</v>
      </c>
      <c r="O816" s="43"/>
      <c r="P816" s="213">
        <f>O816*H816</f>
        <v>0</v>
      </c>
      <c r="Q816" s="213">
        <v>4.4999999999999997E-3</v>
      </c>
      <c r="R816" s="213">
        <f>Q816*H816</f>
        <v>5.6186099999999994</v>
      </c>
      <c r="S816" s="213">
        <v>0</v>
      </c>
      <c r="T816" s="214">
        <f>S816*H816</f>
        <v>0</v>
      </c>
      <c r="AR816" s="25" t="s">
        <v>243</v>
      </c>
      <c r="AT816" s="25" t="s">
        <v>169</v>
      </c>
      <c r="AU816" s="25" t="s">
        <v>83</v>
      </c>
      <c r="AY816" s="25" t="s">
        <v>167</v>
      </c>
      <c r="BE816" s="215">
        <f>IF(N816="základní",J816,0)</f>
        <v>0</v>
      </c>
      <c r="BF816" s="215">
        <f>IF(N816="snížená",J816,0)</f>
        <v>0</v>
      </c>
      <c r="BG816" s="215">
        <f>IF(N816="zákl. přenesená",J816,0)</f>
        <v>0</v>
      </c>
      <c r="BH816" s="215">
        <f>IF(N816="sníž. přenesená",J816,0)</f>
        <v>0</v>
      </c>
      <c r="BI816" s="215">
        <f>IF(N816="nulová",J816,0)</f>
        <v>0</v>
      </c>
      <c r="BJ816" s="25" t="s">
        <v>28</v>
      </c>
      <c r="BK816" s="215">
        <f>ROUND(I816*H816,1)</f>
        <v>0</v>
      </c>
      <c r="BL816" s="25" t="s">
        <v>243</v>
      </c>
      <c r="BM816" s="25" t="s">
        <v>1229</v>
      </c>
    </row>
    <row r="817" spans="2:65" s="1" customFormat="1" ht="16.5" customHeight="1">
      <c r="B817" s="42"/>
      <c r="C817" s="204" t="s">
        <v>1230</v>
      </c>
      <c r="D817" s="204" t="s">
        <v>169</v>
      </c>
      <c r="E817" s="205" t="s">
        <v>1231</v>
      </c>
      <c r="F817" s="206" t="s">
        <v>1232</v>
      </c>
      <c r="G817" s="207" t="s">
        <v>614</v>
      </c>
      <c r="H817" s="270"/>
      <c r="I817" s="209"/>
      <c r="J817" s="210">
        <f>ROUND(I817*H817,1)</f>
        <v>0</v>
      </c>
      <c r="K817" s="206" t="s">
        <v>173</v>
      </c>
      <c r="L817" s="62"/>
      <c r="M817" s="211" t="s">
        <v>21</v>
      </c>
      <c r="N817" s="212" t="s">
        <v>46</v>
      </c>
      <c r="O817" s="43"/>
      <c r="P817" s="213">
        <f>O817*H817</f>
        <v>0</v>
      </c>
      <c r="Q817" s="213">
        <v>0</v>
      </c>
      <c r="R817" s="213">
        <f>Q817*H817</f>
        <v>0</v>
      </c>
      <c r="S817" s="213">
        <v>0</v>
      </c>
      <c r="T817" s="214">
        <f>S817*H817</f>
        <v>0</v>
      </c>
      <c r="AR817" s="25" t="s">
        <v>243</v>
      </c>
      <c r="AT817" s="25" t="s">
        <v>169</v>
      </c>
      <c r="AU817" s="25" t="s">
        <v>83</v>
      </c>
      <c r="AY817" s="25" t="s">
        <v>167</v>
      </c>
      <c r="BE817" s="215">
        <f>IF(N817="základní",J817,0)</f>
        <v>0</v>
      </c>
      <c r="BF817" s="215">
        <f>IF(N817="snížená",J817,0)</f>
        <v>0</v>
      </c>
      <c r="BG817" s="215">
        <f>IF(N817="zákl. přenesená",J817,0)</f>
        <v>0</v>
      </c>
      <c r="BH817" s="215">
        <f>IF(N817="sníž. přenesená",J817,0)</f>
        <v>0</v>
      </c>
      <c r="BI817" s="215">
        <f>IF(N817="nulová",J817,0)</f>
        <v>0</v>
      </c>
      <c r="BJ817" s="25" t="s">
        <v>28</v>
      </c>
      <c r="BK817" s="215">
        <f>ROUND(I817*H817,1)</f>
        <v>0</v>
      </c>
      <c r="BL817" s="25" t="s">
        <v>243</v>
      </c>
      <c r="BM817" s="25" t="s">
        <v>1230</v>
      </c>
    </row>
    <row r="818" spans="2:65" s="11" customFormat="1" ht="29.85" customHeight="1">
      <c r="B818" s="188"/>
      <c r="C818" s="189"/>
      <c r="D818" s="190" t="s">
        <v>74</v>
      </c>
      <c r="E818" s="202" t="s">
        <v>1233</v>
      </c>
      <c r="F818" s="202" t="s">
        <v>1234</v>
      </c>
      <c r="G818" s="189"/>
      <c r="H818" s="189"/>
      <c r="I818" s="192"/>
      <c r="J818" s="203">
        <f>BK818</f>
        <v>0</v>
      </c>
      <c r="K818" s="189"/>
      <c r="L818" s="194"/>
      <c r="M818" s="195"/>
      <c r="N818" s="196"/>
      <c r="O818" s="196"/>
      <c r="P818" s="197">
        <f>SUM(P819:P825)</f>
        <v>0</v>
      </c>
      <c r="Q818" s="196"/>
      <c r="R818" s="197">
        <f>SUM(R819:R825)</f>
        <v>0.43526679999999995</v>
      </c>
      <c r="S818" s="196"/>
      <c r="T818" s="198">
        <f>SUM(T819:T825)</f>
        <v>0</v>
      </c>
      <c r="AR818" s="199" t="s">
        <v>83</v>
      </c>
      <c r="AT818" s="200" t="s">
        <v>74</v>
      </c>
      <c r="AU818" s="200" t="s">
        <v>28</v>
      </c>
      <c r="AY818" s="199" t="s">
        <v>167</v>
      </c>
      <c r="BK818" s="201">
        <f>SUM(BK819:BK825)</f>
        <v>0</v>
      </c>
    </row>
    <row r="819" spans="2:65" s="1" customFormat="1" ht="25.5" customHeight="1">
      <c r="B819" s="42"/>
      <c r="C819" s="204" t="s">
        <v>1235</v>
      </c>
      <c r="D819" s="204" t="s">
        <v>169</v>
      </c>
      <c r="E819" s="205" t="s">
        <v>1236</v>
      </c>
      <c r="F819" s="206" t="s">
        <v>1237</v>
      </c>
      <c r="G819" s="207" t="s">
        <v>189</v>
      </c>
      <c r="H819" s="208">
        <v>28.501000000000001</v>
      </c>
      <c r="I819" s="209"/>
      <c r="J819" s="210">
        <f>ROUND(I819*H819,1)</f>
        <v>0</v>
      </c>
      <c r="K819" s="206" t="s">
        <v>173</v>
      </c>
      <c r="L819" s="62"/>
      <c r="M819" s="211" t="s">
        <v>21</v>
      </c>
      <c r="N819" s="212" t="s">
        <v>46</v>
      </c>
      <c r="O819" s="43"/>
      <c r="P819" s="213">
        <f>O819*H819</f>
        <v>0</v>
      </c>
      <c r="Q819" s="213">
        <v>3.0000000000000001E-3</v>
      </c>
      <c r="R819" s="213">
        <f>Q819*H819</f>
        <v>8.550300000000001E-2</v>
      </c>
      <c r="S819" s="213">
        <v>0</v>
      </c>
      <c r="T819" s="214">
        <f>S819*H819</f>
        <v>0</v>
      </c>
      <c r="AR819" s="25" t="s">
        <v>243</v>
      </c>
      <c r="AT819" s="25" t="s">
        <v>169</v>
      </c>
      <c r="AU819" s="25" t="s">
        <v>83</v>
      </c>
      <c r="AY819" s="25" t="s">
        <v>167</v>
      </c>
      <c r="BE819" s="215">
        <f>IF(N819="základní",J819,0)</f>
        <v>0</v>
      </c>
      <c r="BF819" s="215">
        <f>IF(N819="snížená",J819,0)</f>
        <v>0</v>
      </c>
      <c r="BG819" s="215">
        <f>IF(N819="zákl. přenesená",J819,0)</f>
        <v>0</v>
      </c>
      <c r="BH819" s="215">
        <f>IF(N819="sníž. přenesená",J819,0)</f>
        <v>0</v>
      </c>
      <c r="BI819" s="215">
        <f>IF(N819="nulová",J819,0)</f>
        <v>0</v>
      </c>
      <c r="BJ819" s="25" t="s">
        <v>28</v>
      </c>
      <c r="BK819" s="215">
        <f>ROUND(I819*H819,1)</f>
        <v>0</v>
      </c>
      <c r="BL819" s="25" t="s">
        <v>243</v>
      </c>
      <c r="BM819" s="25" t="s">
        <v>1235</v>
      </c>
    </row>
    <row r="820" spans="2:65" s="13" customFormat="1">
      <c r="B820" s="227"/>
      <c r="C820" s="228"/>
      <c r="D820" s="218" t="s">
        <v>175</v>
      </c>
      <c r="E820" s="229" t="s">
        <v>21</v>
      </c>
      <c r="F820" s="230" t="s">
        <v>1238</v>
      </c>
      <c r="G820" s="228"/>
      <c r="H820" s="231">
        <v>10.095000000000001</v>
      </c>
      <c r="I820" s="232"/>
      <c r="J820" s="228"/>
      <c r="K820" s="228"/>
      <c r="L820" s="233"/>
      <c r="M820" s="234"/>
      <c r="N820" s="235"/>
      <c r="O820" s="235"/>
      <c r="P820" s="235"/>
      <c r="Q820" s="235"/>
      <c r="R820" s="235"/>
      <c r="S820" s="235"/>
      <c r="T820" s="236"/>
      <c r="AT820" s="237" t="s">
        <v>175</v>
      </c>
      <c r="AU820" s="237" t="s">
        <v>83</v>
      </c>
      <c r="AV820" s="13" t="s">
        <v>83</v>
      </c>
      <c r="AW820" s="13" t="s">
        <v>37</v>
      </c>
      <c r="AX820" s="13" t="s">
        <v>75</v>
      </c>
      <c r="AY820" s="237" t="s">
        <v>167</v>
      </c>
    </row>
    <row r="821" spans="2:65" s="13" customFormat="1">
      <c r="B821" s="227"/>
      <c r="C821" s="228"/>
      <c r="D821" s="218" t="s">
        <v>175</v>
      </c>
      <c r="E821" s="229" t="s">
        <v>21</v>
      </c>
      <c r="F821" s="230" t="s">
        <v>1239</v>
      </c>
      <c r="G821" s="228"/>
      <c r="H821" s="231">
        <v>10.702999999999999</v>
      </c>
      <c r="I821" s="232"/>
      <c r="J821" s="228"/>
      <c r="K821" s="228"/>
      <c r="L821" s="233"/>
      <c r="M821" s="234"/>
      <c r="N821" s="235"/>
      <c r="O821" s="235"/>
      <c r="P821" s="235"/>
      <c r="Q821" s="235"/>
      <c r="R821" s="235"/>
      <c r="S821" s="235"/>
      <c r="T821" s="236"/>
      <c r="AT821" s="237" t="s">
        <v>175</v>
      </c>
      <c r="AU821" s="237" t="s">
        <v>83</v>
      </c>
      <c r="AV821" s="13" t="s">
        <v>83</v>
      </c>
      <c r="AW821" s="13" t="s">
        <v>37</v>
      </c>
      <c r="AX821" s="13" t="s">
        <v>75</v>
      </c>
      <c r="AY821" s="237" t="s">
        <v>167</v>
      </c>
    </row>
    <row r="822" spans="2:65" s="13" customFormat="1">
      <c r="B822" s="227"/>
      <c r="C822" s="228"/>
      <c r="D822" s="218" t="s">
        <v>175</v>
      </c>
      <c r="E822" s="229" t="s">
        <v>21</v>
      </c>
      <c r="F822" s="230" t="s">
        <v>1240</v>
      </c>
      <c r="G822" s="228"/>
      <c r="H822" s="231">
        <v>7.7030000000000003</v>
      </c>
      <c r="I822" s="232"/>
      <c r="J822" s="228"/>
      <c r="K822" s="228"/>
      <c r="L822" s="233"/>
      <c r="M822" s="234"/>
      <c r="N822" s="235"/>
      <c r="O822" s="235"/>
      <c r="P822" s="235"/>
      <c r="Q822" s="235"/>
      <c r="R822" s="235"/>
      <c r="S822" s="235"/>
      <c r="T822" s="236"/>
      <c r="AT822" s="237" t="s">
        <v>175</v>
      </c>
      <c r="AU822" s="237" t="s">
        <v>83</v>
      </c>
      <c r="AV822" s="13" t="s">
        <v>83</v>
      </c>
      <c r="AW822" s="13" t="s">
        <v>37</v>
      </c>
      <c r="AX822" s="13" t="s">
        <v>75</v>
      </c>
      <c r="AY822" s="237" t="s">
        <v>167</v>
      </c>
    </row>
    <row r="823" spans="2:65" s="14" customFormat="1">
      <c r="B823" s="238"/>
      <c r="C823" s="239"/>
      <c r="D823" s="218" t="s">
        <v>175</v>
      </c>
      <c r="E823" s="240" t="s">
        <v>21</v>
      </c>
      <c r="F823" s="241" t="s">
        <v>183</v>
      </c>
      <c r="G823" s="239"/>
      <c r="H823" s="242">
        <v>28.501000000000001</v>
      </c>
      <c r="I823" s="243"/>
      <c r="J823" s="239"/>
      <c r="K823" s="239"/>
      <c r="L823" s="244"/>
      <c r="M823" s="245"/>
      <c r="N823" s="246"/>
      <c r="O823" s="246"/>
      <c r="P823" s="246"/>
      <c r="Q823" s="246"/>
      <c r="R823" s="246"/>
      <c r="S823" s="246"/>
      <c r="T823" s="247"/>
      <c r="AT823" s="248" t="s">
        <v>175</v>
      </c>
      <c r="AU823" s="248" t="s">
        <v>83</v>
      </c>
      <c r="AV823" s="14" t="s">
        <v>174</v>
      </c>
      <c r="AW823" s="14" t="s">
        <v>6</v>
      </c>
      <c r="AX823" s="14" t="s">
        <v>28</v>
      </c>
      <c r="AY823" s="248" t="s">
        <v>167</v>
      </c>
    </row>
    <row r="824" spans="2:65" s="1" customFormat="1" ht="16.5" customHeight="1">
      <c r="B824" s="42"/>
      <c r="C824" s="260" t="s">
        <v>1241</v>
      </c>
      <c r="D824" s="260" t="s">
        <v>260</v>
      </c>
      <c r="E824" s="261" t="s">
        <v>1242</v>
      </c>
      <c r="F824" s="262" t="s">
        <v>1243</v>
      </c>
      <c r="G824" s="263" t="s">
        <v>189</v>
      </c>
      <c r="H824" s="264">
        <v>29.640999999999998</v>
      </c>
      <c r="I824" s="265"/>
      <c r="J824" s="266">
        <f>ROUND(I824*H824,1)</f>
        <v>0</v>
      </c>
      <c r="K824" s="262" t="s">
        <v>173</v>
      </c>
      <c r="L824" s="267"/>
      <c r="M824" s="268" t="s">
        <v>21</v>
      </c>
      <c r="N824" s="269" t="s">
        <v>46</v>
      </c>
      <c r="O824" s="43"/>
      <c r="P824" s="213">
        <f>O824*H824</f>
        <v>0</v>
      </c>
      <c r="Q824" s="213">
        <v>1.18E-2</v>
      </c>
      <c r="R824" s="213">
        <f>Q824*H824</f>
        <v>0.34976379999999996</v>
      </c>
      <c r="S824" s="213">
        <v>0</v>
      </c>
      <c r="T824" s="214">
        <f>S824*H824</f>
        <v>0</v>
      </c>
      <c r="AR824" s="25" t="s">
        <v>322</v>
      </c>
      <c r="AT824" s="25" t="s">
        <v>260</v>
      </c>
      <c r="AU824" s="25" t="s">
        <v>83</v>
      </c>
      <c r="AY824" s="25" t="s">
        <v>167</v>
      </c>
      <c r="BE824" s="215">
        <f>IF(N824="základní",J824,0)</f>
        <v>0</v>
      </c>
      <c r="BF824" s="215">
        <f>IF(N824="snížená",J824,0)</f>
        <v>0</v>
      </c>
      <c r="BG824" s="215">
        <f>IF(N824="zákl. přenesená",J824,0)</f>
        <v>0</v>
      </c>
      <c r="BH824" s="215">
        <f>IF(N824="sníž. přenesená",J824,0)</f>
        <v>0</v>
      </c>
      <c r="BI824" s="215">
        <f>IF(N824="nulová",J824,0)</f>
        <v>0</v>
      </c>
      <c r="BJ824" s="25" t="s">
        <v>28</v>
      </c>
      <c r="BK824" s="215">
        <f>ROUND(I824*H824,1)</f>
        <v>0</v>
      </c>
      <c r="BL824" s="25" t="s">
        <v>243</v>
      </c>
      <c r="BM824" s="25" t="s">
        <v>1241</v>
      </c>
    </row>
    <row r="825" spans="2:65" s="1" customFormat="1" ht="16.5" customHeight="1">
      <c r="B825" s="42"/>
      <c r="C825" s="204" t="s">
        <v>1244</v>
      </c>
      <c r="D825" s="204" t="s">
        <v>169</v>
      </c>
      <c r="E825" s="205" t="s">
        <v>1245</v>
      </c>
      <c r="F825" s="206" t="s">
        <v>1246</v>
      </c>
      <c r="G825" s="207" t="s">
        <v>614</v>
      </c>
      <c r="H825" s="270"/>
      <c r="I825" s="209"/>
      <c r="J825" s="210">
        <f>ROUND(I825*H825,1)</f>
        <v>0</v>
      </c>
      <c r="K825" s="206" t="s">
        <v>173</v>
      </c>
      <c r="L825" s="62"/>
      <c r="M825" s="211" t="s">
        <v>21</v>
      </c>
      <c r="N825" s="212" t="s">
        <v>46</v>
      </c>
      <c r="O825" s="43"/>
      <c r="P825" s="213">
        <f>O825*H825</f>
        <v>0</v>
      </c>
      <c r="Q825" s="213">
        <v>0</v>
      </c>
      <c r="R825" s="213">
        <f>Q825*H825</f>
        <v>0</v>
      </c>
      <c r="S825" s="213">
        <v>0</v>
      </c>
      <c r="T825" s="214">
        <f>S825*H825</f>
        <v>0</v>
      </c>
      <c r="AR825" s="25" t="s">
        <v>243</v>
      </c>
      <c r="AT825" s="25" t="s">
        <v>169</v>
      </c>
      <c r="AU825" s="25" t="s">
        <v>83</v>
      </c>
      <c r="AY825" s="25" t="s">
        <v>167</v>
      </c>
      <c r="BE825" s="215">
        <f>IF(N825="základní",J825,0)</f>
        <v>0</v>
      </c>
      <c r="BF825" s="215">
        <f>IF(N825="snížená",J825,0)</f>
        <v>0</v>
      </c>
      <c r="BG825" s="215">
        <f>IF(N825="zákl. přenesená",J825,0)</f>
        <v>0</v>
      </c>
      <c r="BH825" s="215">
        <f>IF(N825="sníž. přenesená",J825,0)</f>
        <v>0</v>
      </c>
      <c r="BI825" s="215">
        <f>IF(N825="nulová",J825,0)</f>
        <v>0</v>
      </c>
      <c r="BJ825" s="25" t="s">
        <v>28</v>
      </c>
      <c r="BK825" s="215">
        <f>ROUND(I825*H825,1)</f>
        <v>0</v>
      </c>
      <c r="BL825" s="25" t="s">
        <v>243</v>
      </c>
      <c r="BM825" s="25" t="s">
        <v>1244</v>
      </c>
    </row>
    <row r="826" spans="2:65" s="11" customFormat="1" ht="29.85" customHeight="1">
      <c r="B826" s="188"/>
      <c r="C826" s="189"/>
      <c r="D826" s="190" t="s">
        <v>74</v>
      </c>
      <c r="E826" s="202" t="s">
        <v>1247</v>
      </c>
      <c r="F826" s="202" t="s">
        <v>1248</v>
      </c>
      <c r="G826" s="189"/>
      <c r="H826" s="189"/>
      <c r="I826" s="192"/>
      <c r="J826" s="203">
        <f>BK826</f>
        <v>0</v>
      </c>
      <c r="K826" s="189"/>
      <c r="L826" s="194"/>
      <c r="M826" s="195"/>
      <c r="N826" s="196"/>
      <c r="O826" s="196"/>
      <c r="P826" s="197">
        <f>SUM(P827:P832)</f>
        <v>0</v>
      </c>
      <c r="Q826" s="196"/>
      <c r="R826" s="197">
        <f>SUM(R827:R832)</f>
        <v>0.39929061000000005</v>
      </c>
      <c r="S826" s="196"/>
      <c r="T826" s="198">
        <f>SUM(T827:T832)</f>
        <v>0</v>
      </c>
      <c r="AR826" s="199" t="s">
        <v>83</v>
      </c>
      <c r="AT826" s="200" t="s">
        <v>74</v>
      </c>
      <c r="AU826" s="200" t="s">
        <v>28</v>
      </c>
      <c r="AY826" s="199" t="s">
        <v>167</v>
      </c>
      <c r="BK826" s="201">
        <f>SUM(BK827:BK832)</f>
        <v>0</v>
      </c>
    </row>
    <row r="827" spans="2:65" s="1" customFormat="1" ht="16.5" customHeight="1">
      <c r="B827" s="42"/>
      <c r="C827" s="204" t="s">
        <v>1249</v>
      </c>
      <c r="D827" s="204" t="s">
        <v>169</v>
      </c>
      <c r="E827" s="205" t="s">
        <v>1250</v>
      </c>
      <c r="F827" s="206" t="s">
        <v>1251</v>
      </c>
      <c r="G827" s="207" t="s">
        <v>189</v>
      </c>
      <c r="H827" s="208">
        <v>9.0009999999999994</v>
      </c>
      <c r="I827" s="209"/>
      <c r="J827" s="210">
        <f>ROUND(I827*H827,1)</f>
        <v>0</v>
      </c>
      <c r="K827" s="206" t="s">
        <v>173</v>
      </c>
      <c r="L827" s="62"/>
      <c r="M827" s="211" t="s">
        <v>21</v>
      </c>
      <c r="N827" s="212" t="s">
        <v>46</v>
      </c>
      <c r="O827" s="43"/>
      <c r="P827" s="213">
        <f>O827*H827</f>
        <v>0</v>
      </c>
      <c r="Q827" s="213">
        <v>2.0000000000000002E-5</v>
      </c>
      <c r="R827" s="213">
        <f>Q827*H827</f>
        <v>1.8002E-4</v>
      </c>
      <c r="S827" s="213">
        <v>0</v>
      </c>
      <c r="T827" s="214">
        <f>S827*H827</f>
        <v>0</v>
      </c>
      <c r="AR827" s="25" t="s">
        <v>243</v>
      </c>
      <c r="AT827" s="25" t="s">
        <v>169</v>
      </c>
      <c r="AU827" s="25" t="s">
        <v>83</v>
      </c>
      <c r="AY827" s="25" t="s">
        <v>167</v>
      </c>
      <c r="BE827" s="215">
        <f>IF(N827="základní",J827,0)</f>
        <v>0</v>
      </c>
      <c r="BF827" s="215">
        <f>IF(N827="snížená",J827,0)</f>
        <v>0</v>
      </c>
      <c r="BG827" s="215">
        <f>IF(N827="zákl. přenesená",J827,0)</f>
        <v>0</v>
      </c>
      <c r="BH827" s="215">
        <f>IF(N827="sníž. přenesená",J827,0)</f>
        <v>0</v>
      </c>
      <c r="BI827" s="215">
        <f>IF(N827="nulová",J827,0)</f>
        <v>0</v>
      </c>
      <c r="BJ827" s="25" t="s">
        <v>28</v>
      </c>
      <c r="BK827" s="215">
        <f>ROUND(I827*H827,1)</f>
        <v>0</v>
      </c>
      <c r="BL827" s="25" t="s">
        <v>243</v>
      </c>
      <c r="BM827" s="25" t="s">
        <v>1252</v>
      </c>
    </row>
    <row r="828" spans="2:65" s="13" customFormat="1">
      <c r="B828" s="227"/>
      <c r="C828" s="228"/>
      <c r="D828" s="218" t="s">
        <v>175</v>
      </c>
      <c r="E828" s="229" t="s">
        <v>21</v>
      </c>
      <c r="F828" s="230" t="s">
        <v>1253</v>
      </c>
      <c r="G828" s="228"/>
      <c r="H828" s="231">
        <v>9.0009999999999994</v>
      </c>
      <c r="I828" s="232"/>
      <c r="J828" s="228"/>
      <c r="K828" s="228"/>
      <c r="L828" s="233"/>
      <c r="M828" s="234"/>
      <c r="N828" s="235"/>
      <c r="O828" s="235"/>
      <c r="P828" s="235"/>
      <c r="Q828" s="235"/>
      <c r="R828" s="235"/>
      <c r="S828" s="235"/>
      <c r="T828" s="236"/>
      <c r="AT828" s="237" t="s">
        <v>175</v>
      </c>
      <c r="AU828" s="237" t="s">
        <v>83</v>
      </c>
      <c r="AV828" s="13" t="s">
        <v>83</v>
      </c>
      <c r="AW828" s="13" t="s">
        <v>37</v>
      </c>
      <c r="AX828" s="13" t="s">
        <v>28</v>
      </c>
      <c r="AY828" s="237" t="s">
        <v>167</v>
      </c>
    </row>
    <row r="829" spans="2:65" s="1" customFormat="1" ht="25.5" customHeight="1">
      <c r="B829" s="42"/>
      <c r="C829" s="204" t="s">
        <v>1254</v>
      </c>
      <c r="D829" s="204" t="s">
        <v>169</v>
      </c>
      <c r="E829" s="205" t="s">
        <v>1255</v>
      </c>
      <c r="F829" s="206" t="s">
        <v>1256</v>
      </c>
      <c r="G829" s="207" t="s">
        <v>189</v>
      </c>
      <c r="H829" s="208">
        <v>9.0009999999999994</v>
      </c>
      <c r="I829" s="209"/>
      <c r="J829" s="210">
        <f>ROUND(I829*H829,1)</f>
        <v>0</v>
      </c>
      <c r="K829" s="206" t="s">
        <v>173</v>
      </c>
      <c r="L829" s="62"/>
      <c r="M829" s="211" t="s">
        <v>21</v>
      </c>
      <c r="N829" s="212" t="s">
        <v>46</v>
      </c>
      <c r="O829" s="43"/>
      <c r="P829" s="213">
        <f>O829*H829</f>
        <v>0</v>
      </c>
      <c r="Q829" s="213">
        <v>3.2000000000000003E-4</v>
      </c>
      <c r="R829" s="213">
        <f>Q829*H829</f>
        <v>2.88032E-3</v>
      </c>
      <c r="S829" s="213">
        <v>0</v>
      </c>
      <c r="T829" s="214">
        <f>S829*H829</f>
        <v>0</v>
      </c>
      <c r="AR829" s="25" t="s">
        <v>243</v>
      </c>
      <c r="AT829" s="25" t="s">
        <v>169</v>
      </c>
      <c r="AU829" s="25" t="s">
        <v>83</v>
      </c>
      <c r="AY829" s="25" t="s">
        <v>167</v>
      </c>
      <c r="BE829" s="215">
        <f>IF(N829="základní",J829,0)</f>
        <v>0</v>
      </c>
      <c r="BF829" s="215">
        <f>IF(N829="snížená",J829,0)</f>
        <v>0</v>
      </c>
      <c r="BG829" s="215">
        <f>IF(N829="zákl. přenesená",J829,0)</f>
        <v>0</v>
      </c>
      <c r="BH829" s="215">
        <f>IF(N829="sníž. přenesená",J829,0)</f>
        <v>0</v>
      </c>
      <c r="BI829" s="215">
        <f>IF(N829="nulová",J829,0)</f>
        <v>0</v>
      </c>
      <c r="BJ829" s="25" t="s">
        <v>28</v>
      </c>
      <c r="BK829" s="215">
        <f>ROUND(I829*H829,1)</f>
        <v>0</v>
      </c>
      <c r="BL829" s="25" t="s">
        <v>243</v>
      </c>
      <c r="BM829" s="25" t="s">
        <v>1257</v>
      </c>
    </row>
    <row r="830" spans="2:65" s="1" customFormat="1" ht="16.5" customHeight="1">
      <c r="B830" s="42"/>
      <c r="C830" s="204" t="s">
        <v>1258</v>
      </c>
      <c r="D830" s="204" t="s">
        <v>169</v>
      </c>
      <c r="E830" s="205" t="s">
        <v>1259</v>
      </c>
      <c r="F830" s="206" t="s">
        <v>1260</v>
      </c>
      <c r="G830" s="207" t="s">
        <v>189</v>
      </c>
      <c r="H830" s="208">
        <v>9.0009999999999994</v>
      </c>
      <c r="I830" s="209"/>
      <c r="J830" s="210">
        <f>ROUND(I830*H830,1)</f>
        <v>0</v>
      </c>
      <c r="K830" s="206" t="s">
        <v>173</v>
      </c>
      <c r="L830" s="62"/>
      <c r="M830" s="211" t="s">
        <v>21</v>
      </c>
      <c r="N830" s="212" t="s">
        <v>46</v>
      </c>
      <c r="O830" s="43"/>
      <c r="P830" s="213">
        <f>O830*H830</f>
        <v>0</v>
      </c>
      <c r="Q830" s="213">
        <v>1.4999999999999999E-4</v>
      </c>
      <c r="R830" s="213">
        <f>Q830*H830</f>
        <v>1.3501499999999998E-3</v>
      </c>
      <c r="S830" s="213">
        <v>0</v>
      </c>
      <c r="T830" s="214">
        <f>S830*H830</f>
        <v>0</v>
      </c>
      <c r="AR830" s="25" t="s">
        <v>243</v>
      </c>
      <c r="AT830" s="25" t="s">
        <v>169</v>
      </c>
      <c r="AU830" s="25" t="s">
        <v>83</v>
      </c>
      <c r="AY830" s="25" t="s">
        <v>167</v>
      </c>
      <c r="BE830" s="215">
        <f>IF(N830="základní",J830,0)</f>
        <v>0</v>
      </c>
      <c r="BF830" s="215">
        <f>IF(N830="snížená",J830,0)</f>
        <v>0</v>
      </c>
      <c r="BG830" s="215">
        <f>IF(N830="zákl. přenesená",J830,0)</f>
        <v>0</v>
      </c>
      <c r="BH830" s="215">
        <f>IF(N830="sníž. přenesená",J830,0)</f>
        <v>0</v>
      </c>
      <c r="BI830" s="215">
        <f>IF(N830="nulová",J830,0)</f>
        <v>0</v>
      </c>
      <c r="BJ830" s="25" t="s">
        <v>28</v>
      </c>
      <c r="BK830" s="215">
        <f>ROUND(I830*H830,1)</f>
        <v>0</v>
      </c>
      <c r="BL830" s="25" t="s">
        <v>243</v>
      </c>
      <c r="BM830" s="25" t="s">
        <v>1261</v>
      </c>
    </row>
    <row r="831" spans="2:65" s="1" customFormat="1" ht="16.5" customHeight="1">
      <c r="B831" s="42"/>
      <c r="C831" s="204" t="s">
        <v>1262</v>
      </c>
      <c r="D831" s="204" t="s">
        <v>169</v>
      </c>
      <c r="E831" s="205" t="s">
        <v>1263</v>
      </c>
      <c r="F831" s="206" t="s">
        <v>1264</v>
      </c>
      <c r="G831" s="207" t="s">
        <v>189</v>
      </c>
      <c r="H831" s="208">
        <v>9.0009999999999994</v>
      </c>
      <c r="I831" s="209"/>
      <c r="J831" s="210">
        <f>ROUND(I831*H831,1)</f>
        <v>0</v>
      </c>
      <c r="K831" s="206" t="s">
        <v>173</v>
      </c>
      <c r="L831" s="62"/>
      <c r="M831" s="211" t="s">
        <v>21</v>
      </c>
      <c r="N831" s="212" t="s">
        <v>46</v>
      </c>
      <c r="O831" s="43"/>
      <c r="P831" s="213">
        <f>O831*H831</f>
        <v>0</v>
      </c>
      <c r="Q831" s="213">
        <v>1.2E-4</v>
      </c>
      <c r="R831" s="213">
        <f>Q831*H831</f>
        <v>1.08012E-3</v>
      </c>
      <c r="S831" s="213">
        <v>0</v>
      </c>
      <c r="T831" s="214">
        <f>S831*H831</f>
        <v>0</v>
      </c>
      <c r="AR831" s="25" t="s">
        <v>243</v>
      </c>
      <c r="AT831" s="25" t="s">
        <v>169</v>
      </c>
      <c r="AU831" s="25" t="s">
        <v>83</v>
      </c>
      <c r="AY831" s="25" t="s">
        <v>167</v>
      </c>
      <c r="BE831" s="215">
        <f>IF(N831="základní",J831,0)</f>
        <v>0</v>
      </c>
      <c r="BF831" s="215">
        <f>IF(N831="snížená",J831,0)</f>
        <v>0</v>
      </c>
      <c r="BG831" s="215">
        <f>IF(N831="zákl. přenesená",J831,0)</f>
        <v>0</v>
      </c>
      <c r="BH831" s="215">
        <f>IF(N831="sníž. přenesená",J831,0)</f>
        <v>0</v>
      </c>
      <c r="BI831" s="215">
        <f>IF(N831="nulová",J831,0)</f>
        <v>0</v>
      </c>
      <c r="BJ831" s="25" t="s">
        <v>28</v>
      </c>
      <c r="BK831" s="215">
        <f>ROUND(I831*H831,1)</f>
        <v>0</v>
      </c>
      <c r="BL831" s="25" t="s">
        <v>243</v>
      </c>
      <c r="BM831" s="25" t="s">
        <v>1265</v>
      </c>
    </row>
    <row r="832" spans="2:65" s="1" customFormat="1" ht="25.5" customHeight="1">
      <c r="B832" s="42"/>
      <c r="C832" s="204" t="s">
        <v>1266</v>
      </c>
      <c r="D832" s="204" t="s">
        <v>169</v>
      </c>
      <c r="E832" s="205" t="s">
        <v>1267</v>
      </c>
      <c r="F832" s="206" t="s">
        <v>1268</v>
      </c>
      <c r="G832" s="207" t="s">
        <v>189</v>
      </c>
      <c r="H832" s="208">
        <v>1790</v>
      </c>
      <c r="I832" s="209"/>
      <c r="J832" s="210">
        <f>ROUND(I832*H832,1)</f>
        <v>0</v>
      </c>
      <c r="K832" s="206" t="s">
        <v>173</v>
      </c>
      <c r="L832" s="62"/>
      <c r="M832" s="211" t="s">
        <v>21</v>
      </c>
      <c r="N832" s="212" t="s">
        <v>46</v>
      </c>
      <c r="O832" s="43"/>
      <c r="P832" s="213">
        <f>O832*H832</f>
        <v>0</v>
      </c>
      <c r="Q832" s="213">
        <v>2.2000000000000001E-4</v>
      </c>
      <c r="R832" s="213">
        <f>Q832*H832</f>
        <v>0.39380000000000004</v>
      </c>
      <c r="S832" s="213">
        <v>0</v>
      </c>
      <c r="T832" s="214">
        <f>S832*H832</f>
        <v>0</v>
      </c>
      <c r="AR832" s="25" t="s">
        <v>243</v>
      </c>
      <c r="AT832" s="25" t="s">
        <v>169</v>
      </c>
      <c r="AU832" s="25" t="s">
        <v>83</v>
      </c>
      <c r="AY832" s="25" t="s">
        <v>167</v>
      </c>
      <c r="BE832" s="215">
        <f>IF(N832="základní",J832,0)</f>
        <v>0</v>
      </c>
      <c r="BF832" s="215">
        <f>IF(N832="snížená",J832,0)</f>
        <v>0</v>
      </c>
      <c r="BG832" s="215">
        <f>IF(N832="zákl. přenesená",J832,0)</f>
        <v>0</v>
      </c>
      <c r="BH832" s="215">
        <f>IF(N832="sníž. přenesená",J832,0)</f>
        <v>0</v>
      </c>
      <c r="BI832" s="215">
        <f>IF(N832="nulová",J832,0)</f>
        <v>0</v>
      </c>
      <c r="BJ832" s="25" t="s">
        <v>28</v>
      </c>
      <c r="BK832" s="215">
        <f>ROUND(I832*H832,1)</f>
        <v>0</v>
      </c>
      <c r="BL832" s="25" t="s">
        <v>243</v>
      </c>
      <c r="BM832" s="25" t="s">
        <v>1269</v>
      </c>
    </row>
    <row r="833" spans="2:65" s="11" customFormat="1" ht="29.85" customHeight="1">
      <c r="B833" s="188"/>
      <c r="C833" s="189"/>
      <c r="D833" s="190" t="s">
        <v>74</v>
      </c>
      <c r="E833" s="202" t="s">
        <v>1270</v>
      </c>
      <c r="F833" s="202" t="s">
        <v>1271</v>
      </c>
      <c r="G833" s="189"/>
      <c r="H833" s="189"/>
      <c r="I833" s="192"/>
      <c r="J833" s="203">
        <f>BK833</f>
        <v>0</v>
      </c>
      <c r="K833" s="189"/>
      <c r="L833" s="194"/>
      <c r="M833" s="195"/>
      <c r="N833" s="196"/>
      <c r="O833" s="196"/>
      <c r="P833" s="197">
        <f>SUM(P834:P907)</f>
        <v>0</v>
      </c>
      <c r="Q833" s="196"/>
      <c r="R833" s="197">
        <f>SUM(R834:R907)</f>
        <v>3.09746444</v>
      </c>
      <c r="S833" s="196"/>
      <c r="T833" s="198">
        <f>SUM(T834:T907)</f>
        <v>0</v>
      </c>
      <c r="AR833" s="199" t="s">
        <v>83</v>
      </c>
      <c r="AT833" s="200" t="s">
        <v>74</v>
      </c>
      <c r="AU833" s="200" t="s">
        <v>28</v>
      </c>
      <c r="AY833" s="199" t="s">
        <v>167</v>
      </c>
      <c r="BK833" s="201">
        <f>SUM(BK834:BK907)</f>
        <v>0</v>
      </c>
    </row>
    <row r="834" spans="2:65" s="1" customFormat="1" ht="16.5" customHeight="1">
      <c r="B834" s="42"/>
      <c r="C834" s="204" t="s">
        <v>1272</v>
      </c>
      <c r="D834" s="204" t="s">
        <v>169</v>
      </c>
      <c r="E834" s="205" t="s">
        <v>1273</v>
      </c>
      <c r="F834" s="206" t="s">
        <v>1274</v>
      </c>
      <c r="G834" s="207" t="s">
        <v>189</v>
      </c>
      <c r="H834" s="208">
        <v>6321.3559999999998</v>
      </c>
      <c r="I834" s="209"/>
      <c r="J834" s="210">
        <f>ROUND(I834*H834,1)</f>
        <v>0</v>
      </c>
      <c r="K834" s="206" t="s">
        <v>173</v>
      </c>
      <c r="L834" s="62"/>
      <c r="M834" s="211" t="s">
        <v>21</v>
      </c>
      <c r="N834" s="212" t="s">
        <v>46</v>
      </c>
      <c r="O834" s="43"/>
      <c r="P834" s="213">
        <f>O834*H834</f>
        <v>0</v>
      </c>
      <c r="Q834" s="213">
        <v>0</v>
      </c>
      <c r="R834" s="213">
        <f>Q834*H834</f>
        <v>0</v>
      </c>
      <c r="S834" s="213">
        <v>0</v>
      </c>
      <c r="T834" s="214">
        <f>S834*H834</f>
        <v>0</v>
      </c>
      <c r="AR834" s="25" t="s">
        <v>243</v>
      </c>
      <c r="AT834" s="25" t="s">
        <v>169</v>
      </c>
      <c r="AU834" s="25" t="s">
        <v>83</v>
      </c>
      <c r="AY834" s="25" t="s">
        <v>167</v>
      </c>
      <c r="BE834" s="215">
        <f>IF(N834="základní",J834,0)</f>
        <v>0</v>
      </c>
      <c r="BF834" s="215">
        <f>IF(N834="snížená",J834,0)</f>
        <v>0</v>
      </c>
      <c r="BG834" s="215">
        <f>IF(N834="zákl. přenesená",J834,0)</f>
        <v>0</v>
      </c>
      <c r="BH834" s="215">
        <f>IF(N834="sníž. přenesená",J834,0)</f>
        <v>0</v>
      </c>
      <c r="BI834" s="215">
        <f>IF(N834="nulová",J834,0)</f>
        <v>0</v>
      </c>
      <c r="BJ834" s="25" t="s">
        <v>28</v>
      </c>
      <c r="BK834" s="215">
        <f>ROUND(I834*H834,1)</f>
        <v>0</v>
      </c>
      <c r="BL834" s="25" t="s">
        <v>243</v>
      </c>
      <c r="BM834" s="25" t="s">
        <v>1275</v>
      </c>
    </row>
    <row r="835" spans="2:65" s="13" customFormat="1">
      <c r="B835" s="227"/>
      <c r="C835" s="228"/>
      <c r="D835" s="218" t="s">
        <v>175</v>
      </c>
      <c r="E835" s="229" t="s">
        <v>21</v>
      </c>
      <c r="F835" s="230" t="s">
        <v>1276</v>
      </c>
      <c r="G835" s="228"/>
      <c r="H835" s="231">
        <v>580.70000000000005</v>
      </c>
      <c r="I835" s="232"/>
      <c r="J835" s="228"/>
      <c r="K835" s="228"/>
      <c r="L835" s="233"/>
      <c r="M835" s="234"/>
      <c r="N835" s="235"/>
      <c r="O835" s="235"/>
      <c r="P835" s="235"/>
      <c r="Q835" s="235"/>
      <c r="R835" s="235"/>
      <c r="S835" s="235"/>
      <c r="T835" s="236"/>
      <c r="AT835" s="237" t="s">
        <v>175</v>
      </c>
      <c r="AU835" s="237" t="s">
        <v>83</v>
      </c>
      <c r="AV835" s="13" t="s">
        <v>83</v>
      </c>
      <c r="AW835" s="13" t="s">
        <v>37</v>
      </c>
      <c r="AX835" s="13" t="s">
        <v>75</v>
      </c>
      <c r="AY835" s="237" t="s">
        <v>167</v>
      </c>
    </row>
    <row r="836" spans="2:65" s="13" customFormat="1" ht="24">
      <c r="B836" s="227"/>
      <c r="C836" s="228"/>
      <c r="D836" s="218" t="s">
        <v>175</v>
      </c>
      <c r="E836" s="229" t="s">
        <v>21</v>
      </c>
      <c r="F836" s="230" t="s">
        <v>1277</v>
      </c>
      <c r="G836" s="228"/>
      <c r="H836" s="231">
        <v>574.35500000000002</v>
      </c>
      <c r="I836" s="232"/>
      <c r="J836" s="228"/>
      <c r="K836" s="228"/>
      <c r="L836" s="233"/>
      <c r="M836" s="234"/>
      <c r="N836" s="235"/>
      <c r="O836" s="235"/>
      <c r="P836" s="235"/>
      <c r="Q836" s="235"/>
      <c r="R836" s="235"/>
      <c r="S836" s="235"/>
      <c r="T836" s="236"/>
      <c r="AT836" s="237" t="s">
        <v>175</v>
      </c>
      <c r="AU836" s="237" t="s">
        <v>83</v>
      </c>
      <c r="AV836" s="13" t="s">
        <v>83</v>
      </c>
      <c r="AW836" s="13" t="s">
        <v>37</v>
      </c>
      <c r="AX836" s="13" t="s">
        <v>75</v>
      </c>
      <c r="AY836" s="237" t="s">
        <v>167</v>
      </c>
    </row>
    <row r="837" spans="2:65" s="13" customFormat="1">
      <c r="B837" s="227"/>
      <c r="C837" s="228"/>
      <c r="D837" s="218" t="s">
        <v>175</v>
      </c>
      <c r="E837" s="229" t="s">
        <v>21</v>
      </c>
      <c r="F837" s="230" t="s">
        <v>1278</v>
      </c>
      <c r="G837" s="228"/>
      <c r="H837" s="231">
        <v>186.06200000000001</v>
      </c>
      <c r="I837" s="232"/>
      <c r="J837" s="228"/>
      <c r="K837" s="228"/>
      <c r="L837" s="233"/>
      <c r="M837" s="234"/>
      <c r="N837" s="235"/>
      <c r="O837" s="235"/>
      <c r="P837" s="235"/>
      <c r="Q837" s="235"/>
      <c r="R837" s="235"/>
      <c r="S837" s="235"/>
      <c r="T837" s="236"/>
      <c r="AT837" s="237" t="s">
        <v>175</v>
      </c>
      <c r="AU837" s="237" t="s">
        <v>83</v>
      </c>
      <c r="AV837" s="13" t="s">
        <v>83</v>
      </c>
      <c r="AW837" s="13" t="s">
        <v>37</v>
      </c>
      <c r="AX837" s="13" t="s">
        <v>75</v>
      </c>
      <c r="AY837" s="237" t="s">
        <v>167</v>
      </c>
    </row>
    <row r="838" spans="2:65" s="13" customFormat="1">
      <c r="B838" s="227"/>
      <c r="C838" s="228"/>
      <c r="D838" s="218" t="s">
        <v>175</v>
      </c>
      <c r="E838" s="229" t="s">
        <v>21</v>
      </c>
      <c r="F838" s="230" t="s">
        <v>1279</v>
      </c>
      <c r="G838" s="228"/>
      <c r="H838" s="231">
        <v>615.30999999999995</v>
      </c>
      <c r="I838" s="232"/>
      <c r="J838" s="228"/>
      <c r="K838" s="228"/>
      <c r="L838" s="233"/>
      <c r="M838" s="234"/>
      <c r="N838" s="235"/>
      <c r="O838" s="235"/>
      <c r="P838" s="235"/>
      <c r="Q838" s="235"/>
      <c r="R838" s="235"/>
      <c r="S838" s="235"/>
      <c r="T838" s="236"/>
      <c r="AT838" s="237" t="s">
        <v>175</v>
      </c>
      <c r="AU838" s="237" t="s">
        <v>83</v>
      </c>
      <c r="AV838" s="13" t="s">
        <v>83</v>
      </c>
      <c r="AW838" s="13" t="s">
        <v>37</v>
      </c>
      <c r="AX838" s="13" t="s">
        <v>75</v>
      </c>
      <c r="AY838" s="237" t="s">
        <v>167</v>
      </c>
    </row>
    <row r="839" spans="2:65" s="13" customFormat="1">
      <c r="B839" s="227"/>
      <c r="C839" s="228"/>
      <c r="D839" s="218" t="s">
        <v>175</v>
      </c>
      <c r="E839" s="229" t="s">
        <v>21</v>
      </c>
      <c r="F839" s="230" t="s">
        <v>1280</v>
      </c>
      <c r="G839" s="228"/>
      <c r="H839" s="231">
        <v>207.095</v>
      </c>
      <c r="I839" s="232"/>
      <c r="J839" s="228"/>
      <c r="K839" s="228"/>
      <c r="L839" s="233"/>
      <c r="M839" s="234"/>
      <c r="N839" s="235"/>
      <c r="O839" s="235"/>
      <c r="P839" s="235"/>
      <c r="Q839" s="235"/>
      <c r="R839" s="235"/>
      <c r="S839" s="235"/>
      <c r="T839" s="236"/>
      <c r="AT839" s="237" t="s">
        <v>175</v>
      </c>
      <c r="AU839" s="237" t="s">
        <v>83</v>
      </c>
      <c r="AV839" s="13" t="s">
        <v>83</v>
      </c>
      <c r="AW839" s="13" t="s">
        <v>37</v>
      </c>
      <c r="AX839" s="13" t="s">
        <v>75</v>
      </c>
      <c r="AY839" s="237" t="s">
        <v>167</v>
      </c>
    </row>
    <row r="840" spans="2:65" s="13" customFormat="1">
      <c r="B840" s="227"/>
      <c r="C840" s="228"/>
      <c r="D840" s="218" t="s">
        <v>175</v>
      </c>
      <c r="E840" s="229" t="s">
        <v>21</v>
      </c>
      <c r="F840" s="230" t="s">
        <v>1281</v>
      </c>
      <c r="G840" s="228"/>
      <c r="H840" s="231">
        <v>568.99400000000003</v>
      </c>
      <c r="I840" s="232"/>
      <c r="J840" s="228"/>
      <c r="K840" s="228"/>
      <c r="L840" s="233"/>
      <c r="M840" s="234"/>
      <c r="N840" s="235"/>
      <c r="O840" s="235"/>
      <c r="P840" s="235"/>
      <c r="Q840" s="235"/>
      <c r="R840" s="235"/>
      <c r="S840" s="235"/>
      <c r="T840" s="236"/>
      <c r="AT840" s="237" t="s">
        <v>175</v>
      </c>
      <c r="AU840" s="237" t="s">
        <v>83</v>
      </c>
      <c r="AV840" s="13" t="s">
        <v>83</v>
      </c>
      <c r="AW840" s="13" t="s">
        <v>37</v>
      </c>
      <c r="AX840" s="13" t="s">
        <v>75</v>
      </c>
      <c r="AY840" s="237" t="s">
        <v>167</v>
      </c>
    </row>
    <row r="841" spans="2:65" s="13" customFormat="1">
      <c r="B841" s="227"/>
      <c r="C841" s="228"/>
      <c r="D841" s="218" t="s">
        <v>175</v>
      </c>
      <c r="E841" s="229" t="s">
        <v>21</v>
      </c>
      <c r="F841" s="230" t="s">
        <v>1282</v>
      </c>
      <c r="G841" s="228"/>
      <c r="H841" s="231">
        <v>189.852</v>
      </c>
      <c r="I841" s="232"/>
      <c r="J841" s="228"/>
      <c r="K841" s="228"/>
      <c r="L841" s="233"/>
      <c r="M841" s="234"/>
      <c r="N841" s="235"/>
      <c r="O841" s="235"/>
      <c r="P841" s="235"/>
      <c r="Q841" s="235"/>
      <c r="R841" s="235"/>
      <c r="S841" s="235"/>
      <c r="T841" s="236"/>
      <c r="AT841" s="237" t="s">
        <v>175</v>
      </c>
      <c r="AU841" s="237" t="s">
        <v>83</v>
      </c>
      <c r="AV841" s="13" t="s">
        <v>83</v>
      </c>
      <c r="AW841" s="13" t="s">
        <v>37</v>
      </c>
      <c r="AX841" s="13" t="s">
        <v>75</v>
      </c>
      <c r="AY841" s="237" t="s">
        <v>167</v>
      </c>
    </row>
    <row r="842" spans="2:65" s="15" customFormat="1">
      <c r="B842" s="249"/>
      <c r="C842" s="250"/>
      <c r="D842" s="218" t="s">
        <v>175</v>
      </c>
      <c r="E842" s="251" t="s">
        <v>21</v>
      </c>
      <c r="F842" s="252" t="s">
        <v>1283</v>
      </c>
      <c r="G842" s="250"/>
      <c r="H842" s="253">
        <v>2922.3679999999999</v>
      </c>
      <c r="I842" s="254"/>
      <c r="J842" s="250"/>
      <c r="K842" s="250"/>
      <c r="L842" s="255"/>
      <c r="M842" s="256"/>
      <c r="N842" s="257"/>
      <c r="O842" s="257"/>
      <c r="P842" s="257"/>
      <c r="Q842" s="257"/>
      <c r="R842" s="257"/>
      <c r="S842" s="257"/>
      <c r="T842" s="258"/>
      <c r="AT842" s="259" t="s">
        <v>175</v>
      </c>
      <c r="AU842" s="259" t="s">
        <v>83</v>
      </c>
      <c r="AV842" s="15" t="s">
        <v>178</v>
      </c>
      <c r="AW842" s="15" t="s">
        <v>37</v>
      </c>
      <c r="AX842" s="15" t="s">
        <v>75</v>
      </c>
      <c r="AY842" s="259" t="s">
        <v>167</v>
      </c>
    </row>
    <row r="843" spans="2:65" s="13" customFormat="1">
      <c r="B843" s="227"/>
      <c r="C843" s="228"/>
      <c r="D843" s="218" t="s">
        <v>175</v>
      </c>
      <c r="E843" s="229" t="s">
        <v>21</v>
      </c>
      <c r="F843" s="230" t="s">
        <v>1284</v>
      </c>
      <c r="G843" s="228"/>
      <c r="H843" s="231">
        <v>257.077</v>
      </c>
      <c r="I843" s="232"/>
      <c r="J843" s="228"/>
      <c r="K843" s="228"/>
      <c r="L843" s="233"/>
      <c r="M843" s="234"/>
      <c r="N843" s="235"/>
      <c r="O843" s="235"/>
      <c r="P843" s="235"/>
      <c r="Q843" s="235"/>
      <c r="R843" s="235"/>
      <c r="S843" s="235"/>
      <c r="T843" s="236"/>
      <c r="AT843" s="237" t="s">
        <v>175</v>
      </c>
      <c r="AU843" s="237" t="s">
        <v>83</v>
      </c>
      <c r="AV843" s="13" t="s">
        <v>83</v>
      </c>
      <c r="AW843" s="13" t="s">
        <v>37</v>
      </c>
      <c r="AX843" s="13" t="s">
        <v>75</v>
      </c>
      <c r="AY843" s="237" t="s">
        <v>167</v>
      </c>
    </row>
    <row r="844" spans="2:65" s="13" customFormat="1">
      <c r="B844" s="227"/>
      <c r="C844" s="228"/>
      <c r="D844" s="218" t="s">
        <v>175</v>
      </c>
      <c r="E844" s="229" t="s">
        <v>21</v>
      </c>
      <c r="F844" s="230" t="s">
        <v>1285</v>
      </c>
      <c r="G844" s="228"/>
      <c r="H844" s="231">
        <v>159.79599999999999</v>
      </c>
      <c r="I844" s="232"/>
      <c r="J844" s="228"/>
      <c r="K844" s="228"/>
      <c r="L844" s="233"/>
      <c r="M844" s="234"/>
      <c r="N844" s="235"/>
      <c r="O844" s="235"/>
      <c r="P844" s="235"/>
      <c r="Q844" s="235"/>
      <c r="R844" s="235"/>
      <c r="S844" s="235"/>
      <c r="T844" s="236"/>
      <c r="AT844" s="237" t="s">
        <v>175</v>
      </c>
      <c r="AU844" s="237" t="s">
        <v>83</v>
      </c>
      <c r="AV844" s="13" t="s">
        <v>83</v>
      </c>
      <c r="AW844" s="13" t="s">
        <v>37</v>
      </c>
      <c r="AX844" s="13" t="s">
        <v>75</v>
      </c>
      <c r="AY844" s="237" t="s">
        <v>167</v>
      </c>
    </row>
    <row r="845" spans="2:65" s="13" customFormat="1">
      <c r="B845" s="227"/>
      <c r="C845" s="228"/>
      <c r="D845" s="218" t="s">
        <v>175</v>
      </c>
      <c r="E845" s="229" t="s">
        <v>21</v>
      </c>
      <c r="F845" s="230" t="s">
        <v>1286</v>
      </c>
      <c r="G845" s="228"/>
      <c r="H845" s="231">
        <v>172.87</v>
      </c>
      <c r="I845" s="232"/>
      <c r="J845" s="228"/>
      <c r="K845" s="228"/>
      <c r="L845" s="233"/>
      <c r="M845" s="234"/>
      <c r="N845" s="235"/>
      <c r="O845" s="235"/>
      <c r="P845" s="235"/>
      <c r="Q845" s="235"/>
      <c r="R845" s="235"/>
      <c r="S845" s="235"/>
      <c r="T845" s="236"/>
      <c r="AT845" s="237" t="s">
        <v>175</v>
      </c>
      <c r="AU845" s="237" t="s">
        <v>83</v>
      </c>
      <c r="AV845" s="13" t="s">
        <v>83</v>
      </c>
      <c r="AW845" s="13" t="s">
        <v>37</v>
      </c>
      <c r="AX845" s="13" t="s">
        <v>75</v>
      </c>
      <c r="AY845" s="237" t="s">
        <v>167</v>
      </c>
    </row>
    <row r="846" spans="2:65" s="15" customFormat="1">
      <c r="B846" s="249"/>
      <c r="C846" s="250"/>
      <c r="D846" s="218" t="s">
        <v>175</v>
      </c>
      <c r="E846" s="251" t="s">
        <v>21</v>
      </c>
      <c r="F846" s="252" t="s">
        <v>255</v>
      </c>
      <c r="G846" s="250"/>
      <c r="H846" s="253">
        <v>589.74300000000005</v>
      </c>
      <c r="I846" s="254"/>
      <c r="J846" s="250"/>
      <c r="K846" s="250"/>
      <c r="L846" s="255"/>
      <c r="M846" s="256"/>
      <c r="N846" s="257"/>
      <c r="O846" s="257"/>
      <c r="P846" s="257"/>
      <c r="Q846" s="257"/>
      <c r="R846" s="257"/>
      <c r="S846" s="257"/>
      <c r="T846" s="258"/>
      <c r="AT846" s="259" t="s">
        <v>175</v>
      </c>
      <c r="AU846" s="259" t="s">
        <v>83</v>
      </c>
      <c r="AV846" s="15" t="s">
        <v>178</v>
      </c>
      <c r="AW846" s="15" t="s">
        <v>37</v>
      </c>
      <c r="AX846" s="15" t="s">
        <v>75</v>
      </c>
      <c r="AY846" s="259" t="s">
        <v>167</v>
      </c>
    </row>
    <row r="847" spans="2:65" s="13" customFormat="1">
      <c r="B847" s="227"/>
      <c r="C847" s="228"/>
      <c r="D847" s="218" t="s">
        <v>175</v>
      </c>
      <c r="E847" s="229" t="s">
        <v>21</v>
      </c>
      <c r="F847" s="230" t="s">
        <v>1287</v>
      </c>
      <c r="G847" s="228"/>
      <c r="H847" s="231">
        <v>180.93</v>
      </c>
      <c r="I847" s="232"/>
      <c r="J847" s="228"/>
      <c r="K847" s="228"/>
      <c r="L847" s="233"/>
      <c r="M847" s="234"/>
      <c r="N847" s="235"/>
      <c r="O847" s="235"/>
      <c r="P847" s="235"/>
      <c r="Q847" s="235"/>
      <c r="R847" s="235"/>
      <c r="S847" s="235"/>
      <c r="T847" s="236"/>
      <c r="AT847" s="237" t="s">
        <v>175</v>
      </c>
      <c r="AU847" s="237" t="s">
        <v>83</v>
      </c>
      <c r="AV847" s="13" t="s">
        <v>83</v>
      </c>
      <c r="AW847" s="13" t="s">
        <v>37</v>
      </c>
      <c r="AX847" s="13" t="s">
        <v>75</v>
      </c>
      <c r="AY847" s="237" t="s">
        <v>167</v>
      </c>
    </row>
    <row r="848" spans="2:65" s="13" customFormat="1">
      <c r="B848" s="227"/>
      <c r="C848" s="228"/>
      <c r="D848" s="218" t="s">
        <v>175</v>
      </c>
      <c r="E848" s="229" t="s">
        <v>21</v>
      </c>
      <c r="F848" s="230" t="s">
        <v>1288</v>
      </c>
      <c r="G848" s="228"/>
      <c r="H848" s="231">
        <v>294.298</v>
      </c>
      <c r="I848" s="232"/>
      <c r="J848" s="228"/>
      <c r="K848" s="228"/>
      <c r="L848" s="233"/>
      <c r="M848" s="234"/>
      <c r="N848" s="235"/>
      <c r="O848" s="235"/>
      <c r="P848" s="235"/>
      <c r="Q848" s="235"/>
      <c r="R848" s="235"/>
      <c r="S848" s="235"/>
      <c r="T848" s="236"/>
      <c r="AT848" s="237" t="s">
        <v>175</v>
      </c>
      <c r="AU848" s="237" t="s">
        <v>83</v>
      </c>
      <c r="AV848" s="13" t="s">
        <v>83</v>
      </c>
      <c r="AW848" s="13" t="s">
        <v>37</v>
      </c>
      <c r="AX848" s="13" t="s">
        <v>75</v>
      </c>
      <c r="AY848" s="237" t="s">
        <v>167</v>
      </c>
    </row>
    <row r="849" spans="2:51" s="13" customFormat="1">
      <c r="B849" s="227"/>
      <c r="C849" s="228"/>
      <c r="D849" s="218" t="s">
        <v>175</v>
      </c>
      <c r="E849" s="229" t="s">
        <v>21</v>
      </c>
      <c r="F849" s="230" t="s">
        <v>1289</v>
      </c>
      <c r="G849" s="228"/>
      <c r="H849" s="231">
        <v>95.46</v>
      </c>
      <c r="I849" s="232"/>
      <c r="J849" s="228"/>
      <c r="K849" s="228"/>
      <c r="L849" s="233"/>
      <c r="M849" s="234"/>
      <c r="N849" s="235"/>
      <c r="O849" s="235"/>
      <c r="P849" s="235"/>
      <c r="Q849" s="235"/>
      <c r="R849" s="235"/>
      <c r="S849" s="235"/>
      <c r="T849" s="236"/>
      <c r="AT849" s="237" t="s">
        <v>175</v>
      </c>
      <c r="AU849" s="237" t="s">
        <v>83</v>
      </c>
      <c r="AV849" s="13" t="s">
        <v>83</v>
      </c>
      <c r="AW849" s="13" t="s">
        <v>37</v>
      </c>
      <c r="AX849" s="13" t="s">
        <v>75</v>
      </c>
      <c r="AY849" s="237" t="s">
        <v>167</v>
      </c>
    </row>
    <row r="850" spans="2:51" s="13" customFormat="1">
      <c r="B850" s="227"/>
      <c r="C850" s="228"/>
      <c r="D850" s="218" t="s">
        <v>175</v>
      </c>
      <c r="E850" s="229" t="s">
        <v>21</v>
      </c>
      <c r="F850" s="230" t="s">
        <v>1290</v>
      </c>
      <c r="G850" s="228"/>
      <c r="H850" s="231">
        <v>83.47</v>
      </c>
      <c r="I850" s="232"/>
      <c r="J850" s="228"/>
      <c r="K850" s="228"/>
      <c r="L850" s="233"/>
      <c r="M850" s="234"/>
      <c r="N850" s="235"/>
      <c r="O850" s="235"/>
      <c r="P850" s="235"/>
      <c r="Q850" s="235"/>
      <c r="R850" s="235"/>
      <c r="S850" s="235"/>
      <c r="T850" s="236"/>
      <c r="AT850" s="237" t="s">
        <v>175</v>
      </c>
      <c r="AU850" s="237" t="s">
        <v>83</v>
      </c>
      <c r="AV850" s="13" t="s">
        <v>83</v>
      </c>
      <c r="AW850" s="13" t="s">
        <v>37</v>
      </c>
      <c r="AX850" s="13" t="s">
        <v>75</v>
      </c>
      <c r="AY850" s="237" t="s">
        <v>167</v>
      </c>
    </row>
    <row r="851" spans="2:51" s="15" customFormat="1">
      <c r="B851" s="249"/>
      <c r="C851" s="250"/>
      <c r="D851" s="218" t="s">
        <v>175</v>
      </c>
      <c r="E851" s="251" t="s">
        <v>21</v>
      </c>
      <c r="F851" s="252" t="s">
        <v>255</v>
      </c>
      <c r="G851" s="250"/>
      <c r="H851" s="253">
        <v>654.15800000000002</v>
      </c>
      <c r="I851" s="254"/>
      <c r="J851" s="250"/>
      <c r="K851" s="250"/>
      <c r="L851" s="255"/>
      <c r="M851" s="256"/>
      <c r="N851" s="257"/>
      <c r="O851" s="257"/>
      <c r="P851" s="257"/>
      <c r="Q851" s="257"/>
      <c r="R851" s="257"/>
      <c r="S851" s="257"/>
      <c r="T851" s="258"/>
      <c r="AT851" s="259" t="s">
        <v>175</v>
      </c>
      <c r="AU851" s="259" t="s">
        <v>83</v>
      </c>
      <c r="AV851" s="15" t="s">
        <v>178</v>
      </c>
      <c r="AW851" s="15" t="s">
        <v>37</v>
      </c>
      <c r="AX851" s="15" t="s">
        <v>75</v>
      </c>
      <c r="AY851" s="259" t="s">
        <v>167</v>
      </c>
    </row>
    <row r="852" spans="2:51" s="13" customFormat="1">
      <c r="B852" s="227"/>
      <c r="C852" s="228"/>
      <c r="D852" s="218" t="s">
        <v>175</v>
      </c>
      <c r="E852" s="229" t="s">
        <v>21</v>
      </c>
      <c r="F852" s="230" t="s">
        <v>1291</v>
      </c>
      <c r="G852" s="228"/>
      <c r="H852" s="231">
        <v>189.654</v>
      </c>
      <c r="I852" s="232"/>
      <c r="J852" s="228"/>
      <c r="K852" s="228"/>
      <c r="L852" s="233"/>
      <c r="M852" s="234"/>
      <c r="N852" s="235"/>
      <c r="O852" s="235"/>
      <c r="P852" s="235"/>
      <c r="Q852" s="235"/>
      <c r="R852" s="235"/>
      <c r="S852" s="235"/>
      <c r="T852" s="236"/>
      <c r="AT852" s="237" t="s">
        <v>175</v>
      </c>
      <c r="AU852" s="237" t="s">
        <v>83</v>
      </c>
      <c r="AV852" s="13" t="s">
        <v>83</v>
      </c>
      <c r="AW852" s="13" t="s">
        <v>37</v>
      </c>
      <c r="AX852" s="13" t="s">
        <v>75</v>
      </c>
      <c r="AY852" s="237" t="s">
        <v>167</v>
      </c>
    </row>
    <row r="853" spans="2:51" s="13" customFormat="1">
      <c r="B853" s="227"/>
      <c r="C853" s="228"/>
      <c r="D853" s="218" t="s">
        <v>175</v>
      </c>
      <c r="E853" s="229" t="s">
        <v>21</v>
      </c>
      <c r="F853" s="230" t="s">
        <v>1292</v>
      </c>
      <c r="G853" s="228"/>
      <c r="H853" s="231">
        <v>150.84800000000001</v>
      </c>
      <c r="I853" s="232"/>
      <c r="J853" s="228"/>
      <c r="K853" s="228"/>
      <c r="L853" s="233"/>
      <c r="M853" s="234"/>
      <c r="N853" s="235"/>
      <c r="O853" s="235"/>
      <c r="P853" s="235"/>
      <c r="Q853" s="235"/>
      <c r="R853" s="235"/>
      <c r="S853" s="235"/>
      <c r="T853" s="236"/>
      <c r="AT853" s="237" t="s">
        <v>175</v>
      </c>
      <c r="AU853" s="237" t="s">
        <v>83</v>
      </c>
      <c r="AV853" s="13" t="s">
        <v>83</v>
      </c>
      <c r="AW853" s="13" t="s">
        <v>37</v>
      </c>
      <c r="AX853" s="13" t="s">
        <v>75</v>
      </c>
      <c r="AY853" s="237" t="s">
        <v>167</v>
      </c>
    </row>
    <row r="854" spans="2:51" s="13" customFormat="1">
      <c r="B854" s="227"/>
      <c r="C854" s="228"/>
      <c r="D854" s="218" t="s">
        <v>175</v>
      </c>
      <c r="E854" s="229" t="s">
        <v>21</v>
      </c>
      <c r="F854" s="230" t="s">
        <v>1293</v>
      </c>
      <c r="G854" s="228"/>
      <c r="H854" s="231">
        <v>131.41</v>
      </c>
      <c r="I854" s="232"/>
      <c r="J854" s="228"/>
      <c r="K854" s="228"/>
      <c r="L854" s="233"/>
      <c r="M854" s="234"/>
      <c r="N854" s="235"/>
      <c r="O854" s="235"/>
      <c r="P854" s="235"/>
      <c r="Q854" s="235"/>
      <c r="R854" s="235"/>
      <c r="S854" s="235"/>
      <c r="T854" s="236"/>
      <c r="AT854" s="237" t="s">
        <v>175</v>
      </c>
      <c r="AU854" s="237" t="s">
        <v>83</v>
      </c>
      <c r="AV854" s="13" t="s">
        <v>83</v>
      </c>
      <c r="AW854" s="13" t="s">
        <v>37</v>
      </c>
      <c r="AX854" s="13" t="s">
        <v>75</v>
      </c>
      <c r="AY854" s="237" t="s">
        <v>167</v>
      </c>
    </row>
    <row r="855" spans="2:51" s="15" customFormat="1">
      <c r="B855" s="249"/>
      <c r="C855" s="250"/>
      <c r="D855" s="218" t="s">
        <v>175</v>
      </c>
      <c r="E855" s="251" t="s">
        <v>21</v>
      </c>
      <c r="F855" s="252" t="s">
        <v>255</v>
      </c>
      <c r="G855" s="250"/>
      <c r="H855" s="253">
        <v>471.91199999999998</v>
      </c>
      <c r="I855" s="254"/>
      <c r="J855" s="250"/>
      <c r="K855" s="250"/>
      <c r="L855" s="255"/>
      <c r="M855" s="256"/>
      <c r="N855" s="257"/>
      <c r="O855" s="257"/>
      <c r="P855" s="257"/>
      <c r="Q855" s="257"/>
      <c r="R855" s="257"/>
      <c r="S855" s="257"/>
      <c r="T855" s="258"/>
      <c r="AT855" s="259" t="s">
        <v>175</v>
      </c>
      <c r="AU855" s="259" t="s">
        <v>83</v>
      </c>
      <c r="AV855" s="15" t="s">
        <v>178</v>
      </c>
      <c r="AW855" s="15" t="s">
        <v>37</v>
      </c>
      <c r="AX855" s="15" t="s">
        <v>75</v>
      </c>
      <c r="AY855" s="259" t="s">
        <v>167</v>
      </c>
    </row>
    <row r="856" spans="2:51" s="13" customFormat="1">
      <c r="B856" s="227"/>
      <c r="C856" s="228"/>
      <c r="D856" s="218" t="s">
        <v>175</v>
      </c>
      <c r="E856" s="229" t="s">
        <v>21</v>
      </c>
      <c r="F856" s="230" t="s">
        <v>1294</v>
      </c>
      <c r="G856" s="228"/>
      <c r="H856" s="231">
        <v>49.014000000000003</v>
      </c>
      <c r="I856" s="232"/>
      <c r="J856" s="228"/>
      <c r="K856" s="228"/>
      <c r="L856" s="233"/>
      <c r="M856" s="234"/>
      <c r="N856" s="235"/>
      <c r="O856" s="235"/>
      <c r="P856" s="235"/>
      <c r="Q856" s="235"/>
      <c r="R856" s="235"/>
      <c r="S856" s="235"/>
      <c r="T856" s="236"/>
      <c r="AT856" s="237" t="s">
        <v>175</v>
      </c>
      <c r="AU856" s="237" t="s">
        <v>83</v>
      </c>
      <c r="AV856" s="13" t="s">
        <v>83</v>
      </c>
      <c r="AW856" s="13" t="s">
        <v>37</v>
      </c>
      <c r="AX856" s="13" t="s">
        <v>75</v>
      </c>
      <c r="AY856" s="237" t="s">
        <v>167</v>
      </c>
    </row>
    <row r="857" spans="2:51" s="13" customFormat="1">
      <c r="B857" s="227"/>
      <c r="C857" s="228"/>
      <c r="D857" s="218" t="s">
        <v>175</v>
      </c>
      <c r="E857" s="229" t="s">
        <v>21</v>
      </c>
      <c r="F857" s="230" t="s">
        <v>1295</v>
      </c>
      <c r="G857" s="228"/>
      <c r="H857" s="231">
        <v>24.901</v>
      </c>
      <c r="I857" s="232"/>
      <c r="J857" s="228"/>
      <c r="K857" s="228"/>
      <c r="L857" s="233"/>
      <c r="M857" s="234"/>
      <c r="N857" s="235"/>
      <c r="O857" s="235"/>
      <c r="P857" s="235"/>
      <c r="Q857" s="235"/>
      <c r="R857" s="235"/>
      <c r="S857" s="235"/>
      <c r="T857" s="236"/>
      <c r="AT857" s="237" t="s">
        <v>175</v>
      </c>
      <c r="AU857" s="237" t="s">
        <v>83</v>
      </c>
      <c r="AV857" s="13" t="s">
        <v>83</v>
      </c>
      <c r="AW857" s="13" t="s">
        <v>37</v>
      </c>
      <c r="AX857" s="13" t="s">
        <v>75</v>
      </c>
      <c r="AY857" s="237" t="s">
        <v>167</v>
      </c>
    </row>
    <row r="858" spans="2:51" s="13" customFormat="1">
      <c r="B858" s="227"/>
      <c r="C858" s="228"/>
      <c r="D858" s="218" t="s">
        <v>175</v>
      </c>
      <c r="E858" s="229" t="s">
        <v>21</v>
      </c>
      <c r="F858" s="230" t="s">
        <v>1296</v>
      </c>
      <c r="G858" s="228"/>
      <c r="H858" s="231">
        <v>29.629000000000001</v>
      </c>
      <c r="I858" s="232"/>
      <c r="J858" s="228"/>
      <c r="K858" s="228"/>
      <c r="L858" s="233"/>
      <c r="M858" s="234"/>
      <c r="N858" s="235"/>
      <c r="O858" s="235"/>
      <c r="P858" s="235"/>
      <c r="Q858" s="235"/>
      <c r="R858" s="235"/>
      <c r="S858" s="235"/>
      <c r="T858" s="236"/>
      <c r="AT858" s="237" t="s">
        <v>175</v>
      </c>
      <c r="AU858" s="237" t="s">
        <v>83</v>
      </c>
      <c r="AV858" s="13" t="s">
        <v>83</v>
      </c>
      <c r="AW858" s="13" t="s">
        <v>37</v>
      </c>
      <c r="AX858" s="13" t="s">
        <v>75</v>
      </c>
      <c r="AY858" s="237" t="s">
        <v>167</v>
      </c>
    </row>
    <row r="859" spans="2:51" s="13" customFormat="1">
      <c r="B859" s="227"/>
      <c r="C859" s="228"/>
      <c r="D859" s="218" t="s">
        <v>175</v>
      </c>
      <c r="E859" s="229" t="s">
        <v>21</v>
      </c>
      <c r="F859" s="230" t="s">
        <v>1297</v>
      </c>
      <c r="G859" s="228"/>
      <c r="H859" s="231">
        <v>15.85</v>
      </c>
      <c r="I859" s="232"/>
      <c r="J859" s="228"/>
      <c r="K859" s="228"/>
      <c r="L859" s="233"/>
      <c r="M859" s="234"/>
      <c r="N859" s="235"/>
      <c r="O859" s="235"/>
      <c r="P859" s="235"/>
      <c r="Q859" s="235"/>
      <c r="R859" s="235"/>
      <c r="S859" s="235"/>
      <c r="T859" s="236"/>
      <c r="AT859" s="237" t="s">
        <v>175</v>
      </c>
      <c r="AU859" s="237" t="s">
        <v>83</v>
      </c>
      <c r="AV859" s="13" t="s">
        <v>83</v>
      </c>
      <c r="AW859" s="13" t="s">
        <v>37</v>
      </c>
      <c r="AX859" s="13" t="s">
        <v>75</v>
      </c>
      <c r="AY859" s="237" t="s">
        <v>167</v>
      </c>
    </row>
    <row r="860" spans="2:51" s="15" customFormat="1">
      <c r="B860" s="249"/>
      <c r="C860" s="250"/>
      <c r="D860" s="218" t="s">
        <v>175</v>
      </c>
      <c r="E860" s="251" t="s">
        <v>21</v>
      </c>
      <c r="F860" s="252" t="s">
        <v>1298</v>
      </c>
      <c r="G860" s="250"/>
      <c r="H860" s="253">
        <v>119.39400000000001</v>
      </c>
      <c r="I860" s="254"/>
      <c r="J860" s="250"/>
      <c r="K860" s="250"/>
      <c r="L860" s="255"/>
      <c r="M860" s="256"/>
      <c r="N860" s="257"/>
      <c r="O860" s="257"/>
      <c r="P860" s="257"/>
      <c r="Q860" s="257"/>
      <c r="R860" s="257"/>
      <c r="S860" s="257"/>
      <c r="T860" s="258"/>
      <c r="AT860" s="259" t="s">
        <v>175</v>
      </c>
      <c r="AU860" s="259" t="s">
        <v>83</v>
      </c>
      <c r="AV860" s="15" t="s">
        <v>178</v>
      </c>
      <c r="AW860" s="15" t="s">
        <v>37</v>
      </c>
      <c r="AX860" s="15" t="s">
        <v>75</v>
      </c>
      <c r="AY860" s="259" t="s">
        <v>167</v>
      </c>
    </row>
    <row r="861" spans="2:51" s="13" customFormat="1">
      <c r="B861" s="227"/>
      <c r="C861" s="228"/>
      <c r="D861" s="218" t="s">
        <v>175</v>
      </c>
      <c r="E861" s="229" t="s">
        <v>21</v>
      </c>
      <c r="F861" s="230" t="s">
        <v>1299</v>
      </c>
      <c r="G861" s="228"/>
      <c r="H861" s="231">
        <v>44.34</v>
      </c>
      <c r="I861" s="232"/>
      <c r="J861" s="228"/>
      <c r="K861" s="228"/>
      <c r="L861" s="233"/>
      <c r="M861" s="234"/>
      <c r="N861" s="235"/>
      <c r="O861" s="235"/>
      <c r="P861" s="235"/>
      <c r="Q861" s="235"/>
      <c r="R861" s="235"/>
      <c r="S861" s="235"/>
      <c r="T861" s="236"/>
      <c r="AT861" s="237" t="s">
        <v>175</v>
      </c>
      <c r="AU861" s="237" t="s">
        <v>83</v>
      </c>
      <c r="AV861" s="13" t="s">
        <v>83</v>
      </c>
      <c r="AW861" s="13" t="s">
        <v>37</v>
      </c>
      <c r="AX861" s="13" t="s">
        <v>75</v>
      </c>
      <c r="AY861" s="237" t="s">
        <v>167</v>
      </c>
    </row>
    <row r="862" spans="2:51" s="13" customFormat="1">
      <c r="B862" s="227"/>
      <c r="C862" s="228"/>
      <c r="D862" s="218" t="s">
        <v>175</v>
      </c>
      <c r="E862" s="229" t="s">
        <v>21</v>
      </c>
      <c r="F862" s="230" t="s">
        <v>1300</v>
      </c>
      <c r="G862" s="228"/>
      <c r="H862" s="231">
        <v>9.9469999999999992</v>
      </c>
      <c r="I862" s="232"/>
      <c r="J862" s="228"/>
      <c r="K862" s="228"/>
      <c r="L862" s="233"/>
      <c r="M862" s="234"/>
      <c r="N862" s="235"/>
      <c r="O862" s="235"/>
      <c r="P862" s="235"/>
      <c r="Q862" s="235"/>
      <c r="R862" s="235"/>
      <c r="S862" s="235"/>
      <c r="T862" s="236"/>
      <c r="AT862" s="237" t="s">
        <v>175</v>
      </c>
      <c r="AU862" s="237" t="s">
        <v>83</v>
      </c>
      <c r="AV862" s="13" t="s">
        <v>83</v>
      </c>
      <c r="AW862" s="13" t="s">
        <v>37</v>
      </c>
      <c r="AX862" s="13" t="s">
        <v>75</v>
      </c>
      <c r="AY862" s="237" t="s">
        <v>167</v>
      </c>
    </row>
    <row r="863" spans="2:51" s="13" customFormat="1">
      <c r="B863" s="227"/>
      <c r="C863" s="228"/>
      <c r="D863" s="218" t="s">
        <v>175</v>
      </c>
      <c r="E863" s="229" t="s">
        <v>21</v>
      </c>
      <c r="F863" s="230" t="s">
        <v>1301</v>
      </c>
      <c r="G863" s="228"/>
      <c r="H863" s="231">
        <v>11.295</v>
      </c>
      <c r="I863" s="232"/>
      <c r="J863" s="228"/>
      <c r="K863" s="228"/>
      <c r="L863" s="233"/>
      <c r="M863" s="234"/>
      <c r="N863" s="235"/>
      <c r="O863" s="235"/>
      <c r="P863" s="235"/>
      <c r="Q863" s="235"/>
      <c r="R863" s="235"/>
      <c r="S863" s="235"/>
      <c r="T863" s="236"/>
      <c r="AT863" s="237" t="s">
        <v>175</v>
      </c>
      <c r="AU863" s="237" t="s">
        <v>83</v>
      </c>
      <c r="AV863" s="13" t="s">
        <v>83</v>
      </c>
      <c r="AW863" s="13" t="s">
        <v>37</v>
      </c>
      <c r="AX863" s="13" t="s">
        <v>75</v>
      </c>
      <c r="AY863" s="237" t="s">
        <v>167</v>
      </c>
    </row>
    <row r="864" spans="2:51" s="13" customFormat="1">
      <c r="B864" s="227"/>
      <c r="C864" s="228"/>
      <c r="D864" s="218" t="s">
        <v>175</v>
      </c>
      <c r="E864" s="229" t="s">
        <v>21</v>
      </c>
      <c r="F864" s="230" t="s">
        <v>1302</v>
      </c>
      <c r="G864" s="228"/>
      <c r="H864" s="231">
        <v>3.1629999999999998</v>
      </c>
      <c r="I864" s="232"/>
      <c r="J864" s="228"/>
      <c r="K864" s="228"/>
      <c r="L864" s="233"/>
      <c r="M864" s="234"/>
      <c r="N864" s="235"/>
      <c r="O864" s="235"/>
      <c r="P864" s="235"/>
      <c r="Q864" s="235"/>
      <c r="R864" s="235"/>
      <c r="S864" s="235"/>
      <c r="T864" s="236"/>
      <c r="AT864" s="237" t="s">
        <v>175</v>
      </c>
      <c r="AU864" s="237" t="s">
        <v>83</v>
      </c>
      <c r="AV864" s="13" t="s">
        <v>83</v>
      </c>
      <c r="AW864" s="13" t="s">
        <v>37</v>
      </c>
      <c r="AX864" s="13" t="s">
        <v>75</v>
      </c>
      <c r="AY864" s="237" t="s">
        <v>167</v>
      </c>
    </row>
    <row r="865" spans="2:51" s="13" customFormat="1">
      <c r="B865" s="227"/>
      <c r="C865" s="228"/>
      <c r="D865" s="218" t="s">
        <v>175</v>
      </c>
      <c r="E865" s="229" t="s">
        <v>21</v>
      </c>
      <c r="F865" s="230" t="s">
        <v>1303</v>
      </c>
      <c r="G865" s="228"/>
      <c r="H865" s="231">
        <v>14.303000000000001</v>
      </c>
      <c r="I865" s="232"/>
      <c r="J865" s="228"/>
      <c r="K865" s="228"/>
      <c r="L865" s="233"/>
      <c r="M865" s="234"/>
      <c r="N865" s="235"/>
      <c r="O865" s="235"/>
      <c r="P865" s="235"/>
      <c r="Q865" s="235"/>
      <c r="R865" s="235"/>
      <c r="S865" s="235"/>
      <c r="T865" s="236"/>
      <c r="AT865" s="237" t="s">
        <v>175</v>
      </c>
      <c r="AU865" s="237" t="s">
        <v>83</v>
      </c>
      <c r="AV865" s="13" t="s">
        <v>83</v>
      </c>
      <c r="AW865" s="13" t="s">
        <v>37</v>
      </c>
      <c r="AX865" s="13" t="s">
        <v>75</v>
      </c>
      <c r="AY865" s="237" t="s">
        <v>167</v>
      </c>
    </row>
    <row r="866" spans="2:51" s="13" customFormat="1">
      <c r="B866" s="227"/>
      <c r="C866" s="228"/>
      <c r="D866" s="218" t="s">
        <v>175</v>
      </c>
      <c r="E866" s="229" t="s">
        <v>21</v>
      </c>
      <c r="F866" s="230" t="s">
        <v>1304</v>
      </c>
      <c r="G866" s="228"/>
      <c r="H866" s="231">
        <v>0.7</v>
      </c>
      <c r="I866" s="232"/>
      <c r="J866" s="228"/>
      <c r="K866" s="228"/>
      <c r="L866" s="233"/>
      <c r="M866" s="234"/>
      <c r="N866" s="235"/>
      <c r="O866" s="235"/>
      <c r="P866" s="235"/>
      <c r="Q866" s="235"/>
      <c r="R866" s="235"/>
      <c r="S866" s="235"/>
      <c r="T866" s="236"/>
      <c r="AT866" s="237" t="s">
        <v>175</v>
      </c>
      <c r="AU866" s="237" t="s">
        <v>83</v>
      </c>
      <c r="AV866" s="13" t="s">
        <v>83</v>
      </c>
      <c r="AW866" s="13" t="s">
        <v>37</v>
      </c>
      <c r="AX866" s="13" t="s">
        <v>75</v>
      </c>
      <c r="AY866" s="237" t="s">
        <v>167</v>
      </c>
    </row>
    <row r="867" spans="2:51" s="13" customFormat="1">
      <c r="B867" s="227"/>
      <c r="C867" s="228"/>
      <c r="D867" s="218" t="s">
        <v>175</v>
      </c>
      <c r="E867" s="229" t="s">
        <v>21</v>
      </c>
      <c r="F867" s="230" t="s">
        <v>1305</v>
      </c>
      <c r="G867" s="228"/>
      <c r="H867" s="231">
        <v>2.5649999999999999</v>
      </c>
      <c r="I867" s="232"/>
      <c r="J867" s="228"/>
      <c r="K867" s="228"/>
      <c r="L867" s="233"/>
      <c r="M867" s="234"/>
      <c r="N867" s="235"/>
      <c r="O867" s="235"/>
      <c r="P867" s="235"/>
      <c r="Q867" s="235"/>
      <c r="R867" s="235"/>
      <c r="S867" s="235"/>
      <c r="T867" s="236"/>
      <c r="AT867" s="237" t="s">
        <v>175</v>
      </c>
      <c r="AU867" s="237" t="s">
        <v>83</v>
      </c>
      <c r="AV867" s="13" t="s">
        <v>83</v>
      </c>
      <c r="AW867" s="13" t="s">
        <v>37</v>
      </c>
      <c r="AX867" s="13" t="s">
        <v>75</v>
      </c>
      <c r="AY867" s="237" t="s">
        <v>167</v>
      </c>
    </row>
    <row r="868" spans="2:51" s="13" customFormat="1">
      <c r="B868" s="227"/>
      <c r="C868" s="228"/>
      <c r="D868" s="218" t="s">
        <v>175</v>
      </c>
      <c r="E868" s="229" t="s">
        <v>21</v>
      </c>
      <c r="F868" s="230" t="s">
        <v>1306</v>
      </c>
      <c r="G868" s="228"/>
      <c r="H868" s="231">
        <v>6.67</v>
      </c>
      <c r="I868" s="232"/>
      <c r="J868" s="228"/>
      <c r="K868" s="228"/>
      <c r="L868" s="233"/>
      <c r="M868" s="234"/>
      <c r="N868" s="235"/>
      <c r="O868" s="235"/>
      <c r="P868" s="235"/>
      <c r="Q868" s="235"/>
      <c r="R868" s="235"/>
      <c r="S868" s="235"/>
      <c r="T868" s="236"/>
      <c r="AT868" s="237" t="s">
        <v>175</v>
      </c>
      <c r="AU868" s="237" t="s">
        <v>83</v>
      </c>
      <c r="AV868" s="13" t="s">
        <v>83</v>
      </c>
      <c r="AW868" s="13" t="s">
        <v>37</v>
      </c>
      <c r="AX868" s="13" t="s">
        <v>75</v>
      </c>
      <c r="AY868" s="237" t="s">
        <v>167</v>
      </c>
    </row>
    <row r="869" spans="2:51" s="13" customFormat="1">
      <c r="B869" s="227"/>
      <c r="C869" s="228"/>
      <c r="D869" s="218" t="s">
        <v>175</v>
      </c>
      <c r="E869" s="229" t="s">
        <v>21</v>
      </c>
      <c r="F869" s="230" t="s">
        <v>1307</v>
      </c>
      <c r="G869" s="228"/>
      <c r="H869" s="231">
        <v>6.79</v>
      </c>
      <c r="I869" s="232"/>
      <c r="J869" s="228"/>
      <c r="K869" s="228"/>
      <c r="L869" s="233"/>
      <c r="M869" s="234"/>
      <c r="N869" s="235"/>
      <c r="O869" s="235"/>
      <c r="P869" s="235"/>
      <c r="Q869" s="235"/>
      <c r="R869" s="235"/>
      <c r="S869" s="235"/>
      <c r="T869" s="236"/>
      <c r="AT869" s="237" t="s">
        <v>175</v>
      </c>
      <c r="AU869" s="237" t="s">
        <v>83</v>
      </c>
      <c r="AV869" s="13" t="s">
        <v>83</v>
      </c>
      <c r="AW869" s="13" t="s">
        <v>37</v>
      </c>
      <c r="AX869" s="13" t="s">
        <v>75</v>
      </c>
      <c r="AY869" s="237" t="s">
        <v>167</v>
      </c>
    </row>
    <row r="870" spans="2:51" s="13" customFormat="1">
      <c r="B870" s="227"/>
      <c r="C870" s="228"/>
      <c r="D870" s="218" t="s">
        <v>175</v>
      </c>
      <c r="E870" s="229" t="s">
        <v>21</v>
      </c>
      <c r="F870" s="230" t="s">
        <v>1308</v>
      </c>
      <c r="G870" s="228"/>
      <c r="H870" s="231">
        <v>12.503</v>
      </c>
      <c r="I870" s="232"/>
      <c r="J870" s="228"/>
      <c r="K870" s="228"/>
      <c r="L870" s="233"/>
      <c r="M870" s="234"/>
      <c r="N870" s="235"/>
      <c r="O870" s="235"/>
      <c r="P870" s="235"/>
      <c r="Q870" s="235"/>
      <c r="R870" s="235"/>
      <c r="S870" s="235"/>
      <c r="T870" s="236"/>
      <c r="AT870" s="237" t="s">
        <v>175</v>
      </c>
      <c r="AU870" s="237" t="s">
        <v>83</v>
      </c>
      <c r="AV870" s="13" t="s">
        <v>83</v>
      </c>
      <c r="AW870" s="13" t="s">
        <v>37</v>
      </c>
      <c r="AX870" s="13" t="s">
        <v>75</v>
      </c>
      <c r="AY870" s="237" t="s">
        <v>167</v>
      </c>
    </row>
    <row r="871" spans="2:51" s="13" customFormat="1">
      <c r="B871" s="227"/>
      <c r="C871" s="228"/>
      <c r="D871" s="218" t="s">
        <v>175</v>
      </c>
      <c r="E871" s="229" t="s">
        <v>21</v>
      </c>
      <c r="F871" s="230" t="s">
        <v>1309</v>
      </c>
      <c r="G871" s="228"/>
      <c r="H871" s="231">
        <v>0.44800000000000001</v>
      </c>
      <c r="I871" s="232"/>
      <c r="J871" s="228"/>
      <c r="K871" s="228"/>
      <c r="L871" s="233"/>
      <c r="M871" s="234"/>
      <c r="N871" s="235"/>
      <c r="O871" s="235"/>
      <c r="P871" s="235"/>
      <c r="Q871" s="235"/>
      <c r="R871" s="235"/>
      <c r="S871" s="235"/>
      <c r="T871" s="236"/>
      <c r="AT871" s="237" t="s">
        <v>175</v>
      </c>
      <c r="AU871" s="237" t="s">
        <v>83</v>
      </c>
      <c r="AV871" s="13" t="s">
        <v>83</v>
      </c>
      <c r="AW871" s="13" t="s">
        <v>37</v>
      </c>
      <c r="AX871" s="13" t="s">
        <v>75</v>
      </c>
      <c r="AY871" s="237" t="s">
        <v>167</v>
      </c>
    </row>
    <row r="872" spans="2:51" s="13" customFormat="1">
      <c r="B872" s="227"/>
      <c r="C872" s="228"/>
      <c r="D872" s="218" t="s">
        <v>175</v>
      </c>
      <c r="E872" s="229" t="s">
        <v>21</v>
      </c>
      <c r="F872" s="230" t="s">
        <v>1305</v>
      </c>
      <c r="G872" s="228"/>
      <c r="H872" s="231">
        <v>2.5649999999999999</v>
      </c>
      <c r="I872" s="232"/>
      <c r="J872" s="228"/>
      <c r="K872" s="228"/>
      <c r="L872" s="233"/>
      <c r="M872" s="234"/>
      <c r="N872" s="235"/>
      <c r="O872" s="235"/>
      <c r="P872" s="235"/>
      <c r="Q872" s="235"/>
      <c r="R872" s="235"/>
      <c r="S872" s="235"/>
      <c r="T872" s="236"/>
      <c r="AT872" s="237" t="s">
        <v>175</v>
      </c>
      <c r="AU872" s="237" t="s">
        <v>83</v>
      </c>
      <c r="AV872" s="13" t="s">
        <v>83</v>
      </c>
      <c r="AW872" s="13" t="s">
        <v>37</v>
      </c>
      <c r="AX872" s="13" t="s">
        <v>75</v>
      </c>
      <c r="AY872" s="237" t="s">
        <v>167</v>
      </c>
    </row>
    <row r="873" spans="2:51" s="13" customFormat="1">
      <c r="B873" s="227"/>
      <c r="C873" s="228"/>
      <c r="D873" s="218" t="s">
        <v>175</v>
      </c>
      <c r="E873" s="229" t="s">
        <v>21</v>
      </c>
      <c r="F873" s="230" t="s">
        <v>1310</v>
      </c>
      <c r="G873" s="228"/>
      <c r="H873" s="231">
        <v>4.2699999999999996</v>
      </c>
      <c r="I873" s="232"/>
      <c r="J873" s="228"/>
      <c r="K873" s="228"/>
      <c r="L873" s="233"/>
      <c r="M873" s="234"/>
      <c r="N873" s="235"/>
      <c r="O873" s="235"/>
      <c r="P873" s="235"/>
      <c r="Q873" s="235"/>
      <c r="R873" s="235"/>
      <c r="S873" s="235"/>
      <c r="T873" s="236"/>
      <c r="AT873" s="237" t="s">
        <v>175</v>
      </c>
      <c r="AU873" s="237" t="s">
        <v>83</v>
      </c>
      <c r="AV873" s="13" t="s">
        <v>83</v>
      </c>
      <c r="AW873" s="13" t="s">
        <v>37</v>
      </c>
      <c r="AX873" s="13" t="s">
        <v>75</v>
      </c>
      <c r="AY873" s="237" t="s">
        <v>167</v>
      </c>
    </row>
    <row r="874" spans="2:51" s="13" customFormat="1">
      <c r="B874" s="227"/>
      <c r="C874" s="228"/>
      <c r="D874" s="218" t="s">
        <v>175</v>
      </c>
      <c r="E874" s="229" t="s">
        <v>21</v>
      </c>
      <c r="F874" s="230" t="s">
        <v>1311</v>
      </c>
      <c r="G874" s="228"/>
      <c r="H874" s="231">
        <v>6.6189999999999998</v>
      </c>
      <c r="I874" s="232"/>
      <c r="J874" s="228"/>
      <c r="K874" s="228"/>
      <c r="L874" s="233"/>
      <c r="M874" s="234"/>
      <c r="N874" s="235"/>
      <c r="O874" s="235"/>
      <c r="P874" s="235"/>
      <c r="Q874" s="235"/>
      <c r="R874" s="235"/>
      <c r="S874" s="235"/>
      <c r="T874" s="236"/>
      <c r="AT874" s="237" t="s">
        <v>175</v>
      </c>
      <c r="AU874" s="237" t="s">
        <v>83</v>
      </c>
      <c r="AV874" s="13" t="s">
        <v>83</v>
      </c>
      <c r="AW874" s="13" t="s">
        <v>37</v>
      </c>
      <c r="AX874" s="13" t="s">
        <v>75</v>
      </c>
      <c r="AY874" s="237" t="s">
        <v>167</v>
      </c>
    </row>
    <row r="875" spans="2:51" s="15" customFormat="1">
      <c r="B875" s="249"/>
      <c r="C875" s="250"/>
      <c r="D875" s="218" t="s">
        <v>175</v>
      </c>
      <c r="E875" s="251" t="s">
        <v>21</v>
      </c>
      <c r="F875" s="252" t="s">
        <v>1312</v>
      </c>
      <c r="G875" s="250"/>
      <c r="H875" s="253">
        <v>126.178</v>
      </c>
      <c r="I875" s="254"/>
      <c r="J875" s="250"/>
      <c r="K875" s="250"/>
      <c r="L875" s="255"/>
      <c r="M875" s="256"/>
      <c r="N875" s="257"/>
      <c r="O875" s="257"/>
      <c r="P875" s="257"/>
      <c r="Q875" s="257"/>
      <c r="R875" s="257"/>
      <c r="S875" s="257"/>
      <c r="T875" s="258"/>
      <c r="AT875" s="259" t="s">
        <v>175</v>
      </c>
      <c r="AU875" s="259" t="s">
        <v>83</v>
      </c>
      <c r="AV875" s="15" t="s">
        <v>178</v>
      </c>
      <c r="AW875" s="15" t="s">
        <v>37</v>
      </c>
      <c r="AX875" s="15" t="s">
        <v>75</v>
      </c>
      <c r="AY875" s="259" t="s">
        <v>167</v>
      </c>
    </row>
    <row r="876" spans="2:51" s="13" customFormat="1">
      <c r="B876" s="227"/>
      <c r="C876" s="228"/>
      <c r="D876" s="218" t="s">
        <v>175</v>
      </c>
      <c r="E876" s="229" t="s">
        <v>21</v>
      </c>
      <c r="F876" s="230" t="s">
        <v>1313</v>
      </c>
      <c r="G876" s="228"/>
      <c r="H876" s="231">
        <v>188.55199999999999</v>
      </c>
      <c r="I876" s="232"/>
      <c r="J876" s="228"/>
      <c r="K876" s="228"/>
      <c r="L876" s="233"/>
      <c r="M876" s="234"/>
      <c r="N876" s="235"/>
      <c r="O876" s="235"/>
      <c r="P876" s="235"/>
      <c r="Q876" s="235"/>
      <c r="R876" s="235"/>
      <c r="S876" s="235"/>
      <c r="T876" s="236"/>
      <c r="AT876" s="237" t="s">
        <v>175</v>
      </c>
      <c r="AU876" s="237" t="s">
        <v>83</v>
      </c>
      <c r="AV876" s="13" t="s">
        <v>83</v>
      </c>
      <c r="AW876" s="13" t="s">
        <v>37</v>
      </c>
      <c r="AX876" s="13" t="s">
        <v>75</v>
      </c>
      <c r="AY876" s="237" t="s">
        <v>167</v>
      </c>
    </row>
    <row r="877" spans="2:51" s="13" customFormat="1">
      <c r="B877" s="227"/>
      <c r="C877" s="228"/>
      <c r="D877" s="218" t="s">
        <v>175</v>
      </c>
      <c r="E877" s="229" t="s">
        <v>21</v>
      </c>
      <c r="F877" s="230" t="s">
        <v>1314</v>
      </c>
      <c r="G877" s="228"/>
      <c r="H877" s="231">
        <v>28.509</v>
      </c>
      <c r="I877" s="232"/>
      <c r="J877" s="228"/>
      <c r="K877" s="228"/>
      <c r="L877" s="233"/>
      <c r="M877" s="234"/>
      <c r="N877" s="235"/>
      <c r="O877" s="235"/>
      <c r="P877" s="235"/>
      <c r="Q877" s="235"/>
      <c r="R877" s="235"/>
      <c r="S877" s="235"/>
      <c r="T877" s="236"/>
      <c r="AT877" s="237" t="s">
        <v>175</v>
      </c>
      <c r="AU877" s="237" t="s">
        <v>83</v>
      </c>
      <c r="AV877" s="13" t="s">
        <v>83</v>
      </c>
      <c r="AW877" s="13" t="s">
        <v>37</v>
      </c>
      <c r="AX877" s="13" t="s">
        <v>75</v>
      </c>
      <c r="AY877" s="237" t="s">
        <v>167</v>
      </c>
    </row>
    <row r="878" spans="2:51" s="13" customFormat="1">
      <c r="B878" s="227"/>
      <c r="C878" s="228"/>
      <c r="D878" s="218" t="s">
        <v>175</v>
      </c>
      <c r="E878" s="229" t="s">
        <v>21</v>
      </c>
      <c r="F878" s="230" t="s">
        <v>1315</v>
      </c>
      <c r="G878" s="228"/>
      <c r="H878" s="231">
        <v>8.64</v>
      </c>
      <c r="I878" s="232"/>
      <c r="J878" s="228"/>
      <c r="K878" s="228"/>
      <c r="L878" s="233"/>
      <c r="M878" s="234"/>
      <c r="N878" s="235"/>
      <c r="O878" s="235"/>
      <c r="P878" s="235"/>
      <c r="Q878" s="235"/>
      <c r="R878" s="235"/>
      <c r="S878" s="235"/>
      <c r="T878" s="236"/>
      <c r="AT878" s="237" t="s">
        <v>175</v>
      </c>
      <c r="AU878" s="237" t="s">
        <v>83</v>
      </c>
      <c r="AV878" s="13" t="s">
        <v>83</v>
      </c>
      <c r="AW878" s="13" t="s">
        <v>37</v>
      </c>
      <c r="AX878" s="13" t="s">
        <v>75</v>
      </c>
      <c r="AY878" s="237" t="s">
        <v>167</v>
      </c>
    </row>
    <row r="879" spans="2:51" s="13" customFormat="1">
      <c r="B879" s="227"/>
      <c r="C879" s="228"/>
      <c r="D879" s="218" t="s">
        <v>175</v>
      </c>
      <c r="E879" s="229" t="s">
        <v>21</v>
      </c>
      <c r="F879" s="230" t="s">
        <v>1316</v>
      </c>
      <c r="G879" s="228"/>
      <c r="H879" s="231">
        <v>16.8</v>
      </c>
      <c r="I879" s="232"/>
      <c r="J879" s="228"/>
      <c r="K879" s="228"/>
      <c r="L879" s="233"/>
      <c r="M879" s="234"/>
      <c r="N879" s="235"/>
      <c r="O879" s="235"/>
      <c r="P879" s="235"/>
      <c r="Q879" s="235"/>
      <c r="R879" s="235"/>
      <c r="S879" s="235"/>
      <c r="T879" s="236"/>
      <c r="AT879" s="237" t="s">
        <v>175</v>
      </c>
      <c r="AU879" s="237" t="s">
        <v>83</v>
      </c>
      <c r="AV879" s="13" t="s">
        <v>83</v>
      </c>
      <c r="AW879" s="13" t="s">
        <v>37</v>
      </c>
      <c r="AX879" s="13" t="s">
        <v>75</v>
      </c>
      <c r="AY879" s="237" t="s">
        <v>167</v>
      </c>
    </row>
    <row r="880" spans="2:51" s="13" customFormat="1">
      <c r="B880" s="227"/>
      <c r="C880" s="228"/>
      <c r="D880" s="218" t="s">
        <v>175</v>
      </c>
      <c r="E880" s="229" t="s">
        <v>21</v>
      </c>
      <c r="F880" s="230" t="s">
        <v>1317</v>
      </c>
      <c r="G880" s="228"/>
      <c r="H880" s="231">
        <v>37.094999999999999</v>
      </c>
      <c r="I880" s="232"/>
      <c r="J880" s="228"/>
      <c r="K880" s="228"/>
      <c r="L880" s="233"/>
      <c r="M880" s="234"/>
      <c r="N880" s="235"/>
      <c r="O880" s="235"/>
      <c r="P880" s="235"/>
      <c r="Q880" s="235"/>
      <c r="R880" s="235"/>
      <c r="S880" s="235"/>
      <c r="T880" s="236"/>
      <c r="AT880" s="237" t="s">
        <v>175</v>
      </c>
      <c r="AU880" s="237" t="s">
        <v>83</v>
      </c>
      <c r="AV880" s="13" t="s">
        <v>83</v>
      </c>
      <c r="AW880" s="13" t="s">
        <v>37</v>
      </c>
      <c r="AX880" s="13" t="s">
        <v>75</v>
      </c>
      <c r="AY880" s="237" t="s">
        <v>167</v>
      </c>
    </row>
    <row r="881" spans="2:51" s="13" customFormat="1" ht="24">
      <c r="B881" s="227"/>
      <c r="C881" s="228"/>
      <c r="D881" s="218" t="s">
        <v>175</v>
      </c>
      <c r="E881" s="229" t="s">
        <v>21</v>
      </c>
      <c r="F881" s="230" t="s">
        <v>1318</v>
      </c>
      <c r="G881" s="228"/>
      <c r="H881" s="231">
        <v>37.094999999999999</v>
      </c>
      <c r="I881" s="232"/>
      <c r="J881" s="228"/>
      <c r="K881" s="228"/>
      <c r="L881" s="233"/>
      <c r="M881" s="234"/>
      <c r="N881" s="235"/>
      <c r="O881" s="235"/>
      <c r="P881" s="235"/>
      <c r="Q881" s="235"/>
      <c r="R881" s="235"/>
      <c r="S881" s="235"/>
      <c r="T881" s="236"/>
      <c r="AT881" s="237" t="s">
        <v>175</v>
      </c>
      <c r="AU881" s="237" t="s">
        <v>83</v>
      </c>
      <c r="AV881" s="13" t="s">
        <v>83</v>
      </c>
      <c r="AW881" s="13" t="s">
        <v>37</v>
      </c>
      <c r="AX881" s="13" t="s">
        <v>75</v>
      </c>
      <c r="AY881" s="237" t="s">
        <v>167</v>
      </c>
    </row>
    <row r="882" spans="2:51" s="15" customFormat="1">
      <c r="B882" s="249"/>
      <c r="C882" s="250"/>
      <c r="D882" s="218" t="s">
        <v>175</v>
      </c>
      <c r="E882" s="251" t="s">
        <v>21</v>
      </c>
      <c r="F882" s="252" t="s">
        <v>1319</v>
      </c>
      <c r="G882" s="250"/>
      <c r="H882" s="253">
        <v>316.69099999999997</v>
      </c>
      <c r="I882" s="254"/>
      <c r="J882" s="250"/>
      <c r="K882" s="250"/>
      <c r="L882" s="255"/>
      <c r="M882" s="256"/>
      <c r="N882" s="257"/>
      <c r="O882" s="257"/>
      <c r="P882" s="257"/>
      <c r="Q882" s="257"/>
      <c r="R882" s="257"/>
      <c r="S882" s="257"/>
      <c r="T882" s="258"/>
      <c r="AT882" s="259" t="s">
        <v>175</v>
      </c>
      <c r="AU882" s="259" t="s">
        <v>83</v>
      </c>
      <c r="AV882" s="15" t="s">
        <v>178</v>
      </c>
      <c r="AW882" s="15" t="s">
        <v>37</v>
      </c>
      <c r="AX882" s="15" t="s">
        <v>75</v>
      </c>
      <c r="AY882" s="259" t="s">
        <v>167</v>
      </c>
    </row>
    <row r="883" spans="2:51" s="13" customFormat="1">
      <c r="B883" s="227"/>
      <c r="C883" s="228"/>
      <c r="D883" s="218" t="s">
        <v>175</v>
      </c>
      <c r="E883" s="229" t="s">
        <v>21</v>
      </c>
      <c r="F883" s="230" t="s">
        <v>762</v>
      </c>
      <c r="G883" s="228"/>
      <c r="H883" s="231">
        <v>93.75</v>
      </c>
      <c r="I883" s="232"/>
      <c r="J883" s="228"/>
      <c r="K883" s="228"/>
      <c r="L883" s="233"/>
      <c r="M883" s="234"/>
      <c r="N883" s="235"/>
      <c r="O883" s="235"/>
      <c r="P883" s="235"/>
      <c r="Q883" s="235"/>
      <c r="R883" s="235"/>
      <c r="S883" s="235"/>
      <c r="T883" s="236"/>
      <c r="AT883" s="237" t="s">
        <v>175</v>
      </c>
      <c r="AU883" s="237" t="s">
        <v>83</v>
      </c>
      <c r="AV883" s="13" t="s">
        <v>83</v>
      </c>
      <c r="AW883" s="13" t="s">
        <v>37</v>
      </c>
      <c r="AX883" s="13" t="s">
        <v>75</v>
      </c>
      <c r="AY883" s="237" t="s">
        <v>167</v>
      </c>
    </row>
    <row r="884" spans="2:51" s="13" customFormat="1">
      <c r="B884" s="227"/>
      <c r="C884" s="228"/>
      <c r="D884" s="218" t="s">
        <v>175</v>
      </c>
      <c r="E884" s="229" t="s">
        <v>21</v>
      </c>
      <c r="F884" s="230" t="s">
        <v>763</v>
      </c>
      <c r="G884" s="228"/>
      <c r="H884" s="231">
        <v>5.5389999999999997</v>
      </c>
      <c r="I884" s="232"/>
      <c r="J884" s="228"/>
      <c r="K884" s="228"/>
      <c r="L884" s="233"/>
      <c r="M884" s="234"/>
      <c r="N884" s="235"/>
      <c r="O884" s="235"/>
      <c r="P884" s="235"/>
      <c r="Q884" s="235"/>
      <c r="R884" s="235"/>
      <c r="S884" s="235"/>
      <c r="T884" s="236"/>
      <c r="AT884" s="237" t="s">
        <v>175</v>
      </c>
      <c r="AU884" s="237" t="s">
        <v>83</v>
      </c>
      <c r="AV884" s="13" t="s">
        <v>83</v>
      </c>
      <c r="AW884" s="13" t="s">
        <v>37</v>
      </c>
      <c r="AX884" s="13" t="s">
        <v>75</v>
      </c>
      <c r="AY884" s="237" t="s">
        <v>167</v>
      </c>
    </row>
    <row r="885" spans="2:51" s="13" customFormat="1" ht="24">
      <c r="B885" s="227"/>
      <c r="C885" s="228"/>
      <c r="D885" s="218" t="s">
        <v>175</v>
      </c>
      <c r="E885" s="229" t="s">
        <v>21</v>
      </c>
      <c r="F885" s="230" t="s">
        <v>769</v>
      </c>
      <c r="G885" s="228"/>
      <c r="H885" s="231">
        <v>48.996000000000002</v>
      </c>
      <c r="I885" s="232"/>
      <c r="J885" s="228"/>
      <c r="K885" s="228"/>
      <c r="L885" s="233"/>
      <c r="M885" s="234"/>
      <c r="N885" s="235"/>
      <c r="O885" s="235"/>
      <c r="P885" s="235"/>
      <c r="Q885" s="235"/>
      <c r="R885" s="235"/>
      <c r="S885" s="235"/>
      <c r="T885" s="236"/>
      <c r="AT885" s="237" t="s">
        <v>175</v>
      </c>
      <c r="AU885" s="237" t="s">
        <v>83</v>
      </c>
      <c r="AV885" s="13" t="s">
        <v>83</v>
      </c>
      <c r="AW885" s="13" t="s">
        <v>37</v>
      </c>
      <c r="AX885" s="13" t="s">
        <v>75</v>
      </c>
      <c r="AY885" s="237" t="s">
        <v>167</v>
      </c>
    </row>
    <row r="886" spans="2:51" s="13" customFormat="1">
      <c r="B886" s="227"/>
      <c r="C886" s="228"/>
      <c r="D886" s="218" t="s">
        <v>175</v>
      </c>
      <c r="E886" s="229" t="s">
        <v>21</v>
      </c>
      <c r="F886" s="230" t="s">
        <v>770</v>
      </c>
      <c r="G886" s="228"/>
      <c r="H886" s="231">
        <v>4.0720000000000001</v>
      </c>
      <c r="I886" s="232"/>
      <c r="J886" s="228"/>
      <c r="K886" s="228"/>
      <c r="L886" s="233"/>
      <c r="M886" s="234"/>
      <c r="N886" s="235"/>
      <c r="O886" s="235"/>
      <c r="P886" s="235"/>
      <c r="Q886" s="235"/>
      <c r="R886" s="235"/>
      <c r="S886" s="235"/>
      <c r="T886" s="236"/>
      <c r="AT886" s="237" t="s">
        <v>175</v>
      </c>
      <c r="AU886" s="237" t="s">
        <v>83</v>
      </c>
      <c r="AV886" s="13" t="s">
        <v>83</v>
      </c>
      <c r="AW886" s="13" t="s">
        <v>37</v>
      </c>
      <c r="AX886" s="13" t="s">
        <v>75</v>
      </c>
      <c r="AY886" s="237" t="s">
        <v>167</v>
      </c>
    </row>
    <row r="887" spans="2:51" s="13" customFormat="1">
      <c r="B887" s="227"/>
      <c r="C887" s="228"/>
      <c r="D887" s="218" t="s">
        <v>175</v>
      </c>
      <c r="E887" s="229" t="s">
        <v>21</v>
      </c>
      <c r="F887" s="230" t="s">
        <v>771</v>
      </c>
      <c r="G887" s="228"/>
      <c r="H887" s="231">
        <v>29.260999999999999</v>
      </c>
      <c r="I887" s="232"/>
      <c r="J887" s="228"/>
      <c r="K887" s="228"/>
      <c r="L887" s="233"/>
      <c r="M887" s="234"/>
      <c r="N887" s="235"/>
      <c r="O887" s="235"/>
      <c r="P887" s="235"/>
      <c r="Q887" s="235"/>
      <c r="R887" s="235"/>
      <c r="S887" s="235"/>
      <c r="T887" s="236"/>
      <c r="AT887" s="237" t="s">
        <v>175</v>
      </c>
      <c r="AU887" s="237" t="s">
        <v>83</v>
      </c>
      <c r="AV887" s="13" t="s">
        <v>83</v>
      </c>
      <c r="AW887" s="13" t="s">
        <v>37</v>
      </c>
      <c r="AX887" s="13" t="s">
        <v>75</v>
      </c>
      <c r="AY887" s="237" t="s">
        <v>167</v>
      </c>
    </row>
    <row r="888" spans="2:51" s="15" customFormat="1">
      <c r="B888" s="249"/>
      <c r="C888" s="250"/>
      <c r="D888" s="218" t="s">
        <v>175</v>
      </c>
      <c r="E888" s="251" t="s">
        <v>21</v>
      </c>
      <c r="F888" s="252" t="s">
        <v>1320</v>
      </c>
      <c r="G888" s="250"/>
      <c r="H888" s="253">
        <v>181.61799999999999</v>
      </c>
      <c r="I888" s="254"/>
      <c r="J888" s="250"/>
      <c r="K888" s="250"/>
      <c r="L888" s="255"/>
      <c r="M888" s="256"/>
      <c r="N888" s="257"/>
      <c r="O888" s="257"/>
      <c r="P888" s="257"/>
      <c r="Q888" s="257"/>
      <c r="R888" s="257"/>
      <c r="S888" s="257"/>
      <c r="T888" s="258"/>
      <c r="AT888" s="259" t="s">
        <v>175</v>
      </c>
      <c r="AU888" s="259" t="s">
        <v>83</v>
      </c>
      <c r="AV888" s="15" t="s">
        <v>178</v>
      </c>
      <c r="AW888" s="15" t="s">
        <v>37</v>
      </c>
      <c r="AX888" s="15" t="s">
        <v>75</v>
      </c>
      <c r="AY888" s="259" t="s">
        <v>167</v>
      </c>
    </row>
    <row r="889" spans="2:51" s="13" customFormat="1">
      <c r="B889" s="227"/>
      <c r="C889" s="228"/>
      <c r="D889" s="218" t="s">
        <v>175</v>
      </c>
      <c r="E889" s="229" t="s">
        <v>21</v>
      </c>
      <c r="F889" s="230" t="s">
        <v>603</v>
      </c>
      <c r="G889" s="228"/>
      <c r="H889" s="231">
        <v>103.968</v>
      </c>
      <c r="I889" s="232"/>
      <c r="J889" s="228"/>
      <c r="K889" s="228"/>
      <c r="L889" s="233"/>
      <c r="M889" s="234"/>
      <c r="N889" s="235"/>
      <c r="O889" s="235"/>
      <c r="P889" s="235"/>
      <c r="Q889" s="235"/>
      <c r="R889" s="235"/>
      <c r="S889" s="235"/>
      <c r="T889" s="236"/>
      <c r="AT889" s="237" t="s">
        <v>175</v>
      </c>
      <c r="AU889" s="237" t="s">
        <v>83</v>
      </c>
      <c r="AV889" s="13" t="s">
        <v>83</v>
      </c>
      <c r="AW889" s="13" t="s">
        <v>37</v>
      </c>
      <c r="AX889" s="13" t="s">
        <v>75</v>
      </c>
      <c r="AY889" s="237" t="s">
        <v>167</v>
      </c>
    </row>
    <row r="890" spans="2:51" s="13" customFormat="1">
      <c r="B890" s="227"/>
      <c r="C890" s="228"/>
      <c r="D890" s="218" t="s">
        <v>175</v>
      </c>
      <c r="E890" s="229" t="s">
        <v>21</v>
      </c>
      <c r="F890" s="230" t="s">
        <v>818</v>
      </c>
      <c r="G890" s="228"/>
      <c r="H890" s="231">
        <v>171.92599999999999</v>
      </c>
      <c r="I890" s="232"/>
      <c r="J890" s="228"/>
      <c r="K890" s="228"/>
      <c r="L890" s="233"/>
      <c r="M890" s="234"/>
      <c r="N890" s="235"/>
      <c r="O890" s="235"/>
      <c r="P890" s="235"/>
      <c r="Q890" s="235"/>
      <c r="R890" s="235"/>
      <c r="S890" s="235"/>
      <c r="T890" s="236"/>
      <c r="AT890" s="237" t="s">
        <v>175</v>
      </c>
      <c r="AU890" s="237" t="s">
        <v>83</v>
      </c>
      <c r="AV890" s="13" t="s">
        <v>83</v>
      </c>
      <c r="AW890" s="13" t="s">
        <v>37</v>
      </c>
      <c r="AX890" s="13" t="s">
        <v>75</v>
      </c>
      <c r="AY890" s="237" t="s">
        <v>167</v>
      </c>
    </row>
    <row r="891" spans="2:51" s="13" customFormat="1">
      <c r="B891" s="227"/>
      <c r="C891" s="228"/>
      <c r="D891" s="218" t="s">
        <v>175</v>
      </c>
      <c r="E891" s="229" t="s">
        <v>21</v>
      </c>
      <c r="F891" s="230" t="s">
        <v>604</v>
      </c>
      <c r="G891" s="228"/>
      <c r="H891" s="231">
        <v>51</v>
      </c>
      <c r="I891" s="232"/>
      <c r="J891" s="228"/>
      <c r="K891" s="228"/>
      <c r="L891" s="233"/>
      <c r="M891" s="234"/>
      <c r="N891" s="235"/>
      <c r="O891" s="235"/>
      <c r="P891" s="235"/>
      <c r="Q891" s="235"/>
      <c r="R891" s="235"/>
      <c r="S891" s="235"/>
      <c r="T891" s="236"/>
      <c r="AT891" s="237" t="s">
        <v>175</v>
      </c>
      <c r="AU891" s="237" t="s">
        <v>83</v>
      </c>
      <c r="AV891" s="13" t="s">
        <v>83</v>
      </c>
      <c r="AW891" s="13" t="s">
        <v>37</v>
      </c>
      <c r="AX891" s="13" t="s">
        <v>75</v>
      </c>
      <c r="AY891" s="237" t="s">
        <v>167</v>
      </c>
    </row>
    <row r="892" spans="2:51" s="13" customFormat="1">
      <c r="B892" s="227"/>
      <c r="C892" s="228"/>
      <c r="D892" s="218" t="s">
        <v>175</v>
      </c>
      <c r="E892" s="229" t="s">
        <v>21</v>
      </c>
      <c r="F892" s="230" t="s">
        <v>819</v>
      </c>
      <c r="G892" s="228"/>
      <c r="H892" s="231">
        <v>144.358</v>
      </c>
      <c r="I892" s="232"/>
      <c r="J892" s="228"/>
      <c r="K892" s="228"/>
      <c r="L892" s="233"/>
      <c r="M892" s="234"/>
      <c r="N892" s="235"/>
      <c r="O892" s="235"/>
      <c r="P892" s="235"/>
      <c r="Q892" s="235"/>
      <c r="R892" s="235"/>
      <c r="S892" s="235"/>
      <c r="T892" s="236"/>
      <c r="AT892" s="237" t="s">
        <v>175</v>
      </c>
      <c r="AU892" s="237" t="s">
        <v>83</v>
      </c>
      <c r="AV892" s="13" t="s">
        <v>83</v>
      </c>
      <c r="AW892" s="13" t="s">
        <v>37</v>
      </c>
      <c r="AX892" s="13" t="s">
        <v>75</v>
      </c>
      <c r="AY892" s="237" t="s">
        <v>167</v>
      </c>
    </row>
    <row r="893" spans="2:51" s="13" customFormat="1">
      <c r="B893" s="227"/>
      <c r="C893" s="228"/>
      <c r="D893" s="218" t="s">
        <v>175</v>
      </c>
      <c r="E893" s="229" t="s">
        <v>21</v>
      </c>
      <c r="F893" s="230" t="s">
        <v>605</v>
      </c>
      <c r="G893" s="228"/>
      <c r="H893" s="231">
        <v>99.6</v>
      </c>
      <c r="I893" s="232"/>
      <c r="J893" s="228"/>
      <c r="K893" s="228"/>
      <c r="L893" s="233"/>
      <c r="M893" s="234"/>
      <c r="N893" s="235"/>
      <c r="O893" s="235"/>
      <c r="P893" s="235"/>
      <c r="Q893" s="235"/>
      <c r="R893" s="235"/>
      <c r="S893" s="235"/>
      <c r="T893" s="236"/>
      <c r="AT893" s="237" t="s">
        <v>175</v>
      </c>
      <c r="AU893" s="237" t="s">
        <v>83</v>
      </c>
      <c r="AV893" s="13" t="s">
        <v>83</v>
      </c>
      <c r="AW893" s="13" t="s">
        <v>37</v>
      </c>
      <c r="AX893" s="13" t="s">
        <v>75</v>
      </c>
      <c r="AY893" s="237" t="s">
        <v>167</v>
      </c>
    </row>
    <row r="894" spans="2:51" s="13" customFormat="1">
      <c r="B894" s="227"/>
      <c r="C894" s="228"/>
      <c r="D894" s="218" t="s">
        <v>175</v>
      </c>
      <c r="E894" s="229" t="s">
        <v>21</v>
      </c>
      <c r="F894" s="230" t="s">
        <v>820</v>
      </c>
      <c r="G894" s="228"/>
      <c r="H894" s="231">
        <v>36.075000000000003</v>
      </c>
      <c r="I894" s="232"/>
      <c r="J894" s="228"/>
      <c r="K894" s="228"/>
      <c r="L894" s="233"/>
      <c r="M894" s="234"/>
      <c r="N894" s="235"/>
      <c r="O894" s="235"/>
      <c r="P894" s="235"/>
      <c r="Q894" s="235"/>
      <c r="R894" s="235"/>
      <c r="S894" s="235"/>
      <c r="T894" s="236"/>
      <c r="AT894" s="237" t="s">
        <v>175</v>
      </c>
      <c r="AU894" s="237" t="s">
        <v>83</v>
      </c>
      <c r="AV894" s="13" t="s">
        <v>83</v>
      </c>
      <c r="AW894" s="13" t="s">
        <v>37</v>
      </c>
      <c r="AX894" s="13" t="s">
        <v>75</v>
      </c>
      <c r="AY894" s="237" t="s">
        <v>167</v>
      </c>
    </row>
    <row r="895" spans="2:51" s="15" customFormat="1">
      <c r="B895" s="249"/>
      <c r="C895" s="250"/>
      <c r="D895" s="218" t="s">
        <v>175</v>
      </c>
      <c r="E895" s="251" t="s">
        <v>21</v>
      </c>
      <c r="F895" s="252" t="s">
        <v>1321</v>
      </c>
      <c r="G895" s="250"/>
      <c r="H895" s="253">
        <v>606.92700000000002</v>
      </c>
      <c r="I895" s="254"/>
      <c r="J895" s="250"/>
      <c r="K895" s="250"/>
      <c r="L895" s="255"/>
      <c r="M895" s="256"/>
      <c r="N895" s="257"/>
      <c r="O895" s="257"/>
      <c r="P895" s="257"/>
      <c r="Q895" s="257"/>
      <c r="R895" s="257"/>
      <c r="S895" s="257"/>
      <c r="T895" s="258"/>
      <c r="AT895" s="259" t="s">
        <v>175</v>
      </c>
      <c r="AU895" s="259" t="s">
        <v>83</v>
      </c>
      <c r="AV895" s="15" t="s">
        <v>178</v>
      </c>
      <c r="AW895" s="15" t="s">
        <v>37</v>
      </c>
      <c r="AX895" s="15" t="s">
        <v>75</v>
      </c>
      <c r="AY895" s="259" t="s">
        <v>167</v>
      </c>
    </row>
    <row r="896" spans="2:51" s="12" customFormat="1">
      <c r="B896" s="216"/>
      <c r="C896" s="217"/>
      <c r="D896" s="218" t="s">
        <v>175</v>
      </c>
      <c r="E896" s="219" t="s">
        <v>21</v>
      </c>
      <c r="F896" s="220" t="s">
        <v>1322</v>
      </c>
      <c r="G896" s="217"/>
      <c r="H896" s="219" t="s">
        <v>21</v>
      </c>
      <c r="I896" s="221"/>
      <c r="J896" s="217"/>
      <c r="K896" s="217"/>
      <c r="L896" s="222"/>
      <c r="M896" s="223"/>
      <c r="N896" s="224"/>
      <c r="O896" s="224"/>
      <c r="P896" s="224"/>
      <c r="Q896" s="224"/>
      <c r="R896" s="224"/>
      <c r="S896" s="224"/>
      <c r="T896" s="225"/>
      <c r="AT896" s="226" t="s">
        <v>175</v>
      </c>
      <c r="AU896" s="226" t="s">
        <v>83</v>
      </c>
      <c r="AV896" s="12" t="s">
        <v>28</v>
      </c>
      <c r="AW896" s="12" t="s">
        <v>37</v>
      </c>
      <c r="AX896" s="12" t="s">
        <v>75</v>
      </c>
      <c r="AY896" s="226" t="s">
        <v>167</v>
      </c>
    </row>
    <row r="897" spans="2:65" s="13" customFormat="1">
      <c r="B897" s="227"/>
      <c r="C897" s="228"/>
      <c r="D897" s="218" t="s">
        <v>175</v>
      </c>
      <c r="E897" s="229" t="s">
        <v>21</v>
      </c>
      <c r="F897" s="230" t="s">
        <v>1323</v>
      </c>
      <c r="G897" s="228"/>
      <c r="H897" s="231">
        <v>26.565000000000001</v>
      </c>
      <c r="I897" s="232"/>
      <c r="J897" s="228"/>
      <c r="K897" s="228"/>
      <c r="L897" s="233"/>
      <c r="M897" s="234"/>
      <c r="N897" s="235"/>
      <c r="O897" s="235"/>
      <c r="P897" s="235"/>
      <c r="Q897" s="235"/>
      <c r="R897" s="235"/>
      <c r="S897" s="235"/>
      <c r="T897" s="236"/>
      <c r="AT897" s="237" t="s">
        <v>175</v>
      </c>
      <c r="AU897" s="237" t="s">
        <v>83</v>
      </c>
      <c r="AV897" s="13" t="s">
        <v>83</v>
      </c>
      <c r="AW897" s="13" t="s">
        <v>37</v>
      </c>
      <c r="AX897" s="13" t="s">
        <v>75</v>
      </c>
      <c r="AY897" s="237" t="s">
        <v>167</v>
      </c>
    </row>
    <row r="898" spans="2:65" s="13" customFormat="1">
      <c r="B898" s="227"/>
      <c r="C898" s="228"/>
      <c r="D898" s="218" t="s">
        <v>175</v>
      </c>
      <c r="E898" s="229" t="s">
        <v>21</v>
      </c>
      <c r="F898" s="230" t="s">
        <v>1324</v>
      </c>
      <c r="G898" s="228"/>
      <c r="H898" s="231">
        <v>25.896000000000001</v>
      </c>
      <c r="I898" s="232"/>
      <c r="J898" s="228"/>
      <c r="K898" s="228"/>
      <c r="L898" s="233"/>
      <c r="M898" s="234"/>
      <c r="N898" s="235"/>
      <c r="O898" s="235"/>
      <c r="P898" s="235"/>
      <c r="Q898" s="235"/>
      <c r="R898" s="235"/>
      <c r="S898" s="235"/>
      <c r="T898" s="236"/>
      <c r="AT898" s="237" t="s">
        <v>175</v>
      </c>
      <c r="AU898" s="237" t="s">
        <v>83</v>
      </c>
      <c r="AV898" s="13" t="s">
        <v>83</v>
      </c>
      <c r="AW898" s="13" t="s">
        <v>37</v>
      </c>
      <c r="AX898" s="13" t="s">
        <v>75</v>
      </c>
      <c r="AY898" s="237" t="s">
        <v>167</v>
      </c>
    </row>
    <row r="899" spans="2:65" s="13" customFormat="1">
      <c r="B899" s="227"/>
      <c r="C899" s="228"/>
      <c r="D899" s="218" t="s">
        <v>175</v>
      </c>
      <c r="E899" s="229" t="s">
        <v>21</v>
      </c>
      <c r="F899" s="230" t="s">
        <v>310</v>
      </c>
      <c r="G899" s="228"/>
      <c r="H899" s="231">
        <v>25.882999999999999</v>
      </c>
      <c r="I899" s="232"/>
      <c r="J899" s="228"/>
      <c r="K899" s="228"/>
      <c r="L899" s="233"/>
      <c r="M899" s="234"/>
      <c r="N899" s="235"/>
      <c r="O899" s="235"/>
      <c r="P899" s="235"/>
      <c r="Q899" s="235"/>
      <c r="R899" s="235"/>
      <c r="S899" s="235"/>
      <c r="T899" s="236"/>
      <c r="AT899" s="237" t="s">
        <v>175</v>
      </c>
      <c r="AU899" s="237" t="s">
        <v>83</v>
      </c>
      <c r="AV899" s="13" t="s">
        <v>83</v>
      </c>
      <c r="AW899" s="13" t="s">
        <v>37</v>
      </c>
      <c r="AX899" s="13" t="s">
        <v>75</v>
      </c>
      <c r="AY899" s="237" t="s">
        <v>167</v>
      </c>
    </row>
    <row r="900" spans="2:65" s="13" customFormat="1">
      <c r="B900" s="227"/>
      <c r="C900" s="228"/>
      <c r="D900" s="218" t="s">
        <v>175</v>
      </c>
      <c r="E900" s="229" t="s">
        <v>21</v>
      </c>
      <c r="F900" s="230" t="s">
        <v>1325</v>
      </c>
      <c r="G900" s="228"/>
      <c r="H900" s="231">
        <v>105.49299999999999</v>
      </c>
      <c r="I900" s="232"/>
      <c r="J900" s="228"/>
      <c r="K900" s="228"/>
      <c r="L900" s="233"/>
      <c r="M900" s="234"/>
      <c r="N900" s="235"/>
      <c r="O900" s="235"/>
      <c r="P900" s="235"/>
      <c r="Q900" s="235"/>
      <c r="R900" s="235"/>
      <c r="S900" s="235"/>
      <c r="T900" s="236"/>
      <c r="AT900" s="237" t="s">
        <v>175</v>
      </c>
      <c r="AU900" s="237" t="s">
        <v>83</v>
      </c>
      <c r="AV900" s="13" t="s">
        <v>83</v>
      </c>
      <c r="AW900" s="13" t="s">
        <v>37</v>
      </c>
      <c r="AX900" s="13" t="s">
        <v>75</v>
      </c>
      <c r="AY900" s="237" t="s">
        <v>167</v>
      </c>
    </row>
    <row r="901" spans="2:65" s="13" customFormat="1">
      <c r="B901" s="227"/>
      <c r="C901" s="228"/>
      <c r="D901" s="218" t="s">
        <v>175</v>
      </c>
      <c r="E901" s="229" t="s">
        <v>21</v>
      </c>
      <c r="F901" s="230" t="s">
        <v>314</v>
      </c>
      <c r="G901" s="228"/>
      <c r="H901" s="231">
        <v>39.744</v>
      </c>
      <c r="I901" s="232"/>
      <c r="J901" s="228"/>
      <c r="K901" s="228"/>
      <c r="L901" s="233"/>
      <c r="M901" s="234"/>
      <c r="N901" s="235"/>
      <c r="O901" s="235"/>
      <c r="P901" s="235"/>
      <c r="Q901" s="235"/>
      <c r="R901" s="235"/>
      <c r="S901" s="235"/>
      <c r="T901" s="236"/>
      <c r="AT901" s="237" t="s">
        <v>175</v>
      </c>
      <c r="AU901" s="237" t="s">
        <v>83</v>
      </c>
      <c r="AV901" s="13" t="s">
        <v>83</v>
      </c>
      <c r="AW901" s="13" t="s">
        <v>37</v>
      </c>
      <c r="AX901" s="13" t="s">
        <v>75</v>
      </c>
      <c r="AY901" s="237" t="s">
        <v>167</v>
      </c>
    </row>
    <row r="902" spans="2:65" s="13" customFormat="1">
      <c r="B902" s="227"/>
      <c r="C902" s="228"/>
      <c r="D902" s="218" t="s">
        <v>175</v>
      </c>
      <c r="E902" s="229" t="s">
        <v>21</v>
      </c>
      <c r="F902" s="230" t="s">
        <v>1326</v>
      </c>
      <c r="G902" s="228"/>
      <c r="H902" s="231">
        <v>21.221</v>
      </c>
      <c r="I902" s="232"/>
      <c r="J902" s="228"/>
      <c r="K902" s="228"/>
      <c r="L902" s="233"/>
      <c r="M902" s="234"/>
      <c r="N902" s="235"/>
      <c r="O902" s="235"/>
      <c r="P902" s="235"/>
      <c r="Q902" s="235"/>
      <c r="R902" s="235"/>
      <c r="S902" s="235"/>
      <c r="T902" s="236"/>
      <c r="AT902" s="237" t="s">
        <v>175</v>
      </c>
      <c r="AU902" s="237" t="s">
        <v>83</v>
      </c>
      <c r="AV902" s="13" t="s">
        <v>83</v>
      </c>
      <c r="AW902" s="13" t="s">
        <v>37</v>
      </c>
      <c r="AX902" s="13" t="s">
        <v>75</v>
      </c>
      <c r="AY902" s="237" t="s">
        <v>167</v>
      </c>
    </row>
    <row r="903" spans="2:65" s="13" customFormat="1">
      <c r="B903" s="227"/>
      <c r="C903" s="228"/>
      <c r="D903" s="218" t="s">
        <v>175</v>
      </c>
      <c r="E903" s="229" t="s">
        <v>21</v>
      </c>
      <c r="F903" s="230" t="s">
        <v>1327</v>
      </c>
      <c r="G903" s="228"/>
      <c r="H903" s="231">
        <v>87.564999999999998</v>
      </c>
      <c r="I903" s="232"/>
      <c r="J903" s="228"/>
      <c r="K903" s="228"/>
      <c r="L903" s="233"/>
      <c r="M903" s="234"/>
      <c r="N903" s="235"/>
      <c r="O903" s="235"/>
      <c r="P903" s="235"/>
      <c r="Q903" s="235"/>
      <c r="R903" s="235"/>
      <c r="S903" s="235"/>
      <c r="T903" s="236"/>
      <c r="AT903" s="237" t="s">
        <v>175</v>
      </c>
      <c r="AU903" s="237" t="s">
        <v>83</v>
      </c>
      <c r="AV903" s="13" t="s">
        <v>83</v>
      </c>
      <c r="AW903" s="13" t="s">
        <v>37</v>
      </c>
      <c r="AX903" s="13" t="s">
        <v>75</v>
      </c>
      <c r="AY903" s="237" t="s">
        <v>167</v>
      </c>
    </row>
    <row r="904" spans="2:65" s="15" customFormat="1">
      <c r="B904" s="249"/>
      <c r="C904" s="250"/>
      <c r="D904" s="218" t="s">
        <v>175</v>
      </c>
      <c r="E904" s="251" t="s">
        <v>21</v>
      </c>
      <c r="F904" s="252" t="s">
        <v>1328</v>
      </c>
      <c r="G904" s="250"/>
      <c r="H904" s="253">
        <v>332.36700000000002</v>
      </c>
      <c r="I904" s="254"/>
      <c r="J904" s="250"/>
      <c r="K904" s="250"/>
      <c r="L904" s="255"/>
      <c r="M904" s="256"/>
      <c r="N904" s="257"/>
      <c r="O904" s="257"/>
      <c r="P904" s="257"/>
      <c r="Q904" s="257"/>
      <c r="R904" s="257"/>
      <c r="S904" s="257"/>
      <c r="T904" s="258"/>
      <c r="AT904" s="259" t="s">
        <v>175</v>
      </c>
      <c r="AU904" s="259" t="s">
        <v>83</v>
      </c>
      <c r="AV904" s="15" t="s">
        <v>178</v>
      </c>
      <c r="AW904" s="15" t="s">
        <v>37</v>
      </c>
      <c r="AX904" s="15" t="s">
        <v>75</v>
      </c>
      <c r="AY904" s="259" t="s">
        <v>167</v>
      </c>
    </row>
    <row r="905" spans="2:65" s="14" customFormat="1">
      <c r="B905" s="238"/>
      <c r="C905" s="239"/>
      <c r="D905" s="218" t="s">
        <v>175</v>
      </c>
      <c r="E905" s="240" t="s">
        <v>21</v>
      </c>
      <c r="F905" s="241" t="s">
        <v>183</v>
      </c>
      <c r="G905" s="239"/>
      <c r="H905" s="242">
        <v>6321.3559999999998</v>
      </c>
      <c r="I905" s="243"/>
      <c r="J905" s="239"/>
      <c r="K905" s="239"/>
      <c r="L905" s="244"/>
      <c r="M905" s="245"/>
      <c r="N905" s="246"/>
      <c r="O905" s="246"/>
      <c r="P905" s="246"/>
      <c r="Q905" s="246"/>
      <c r="R905" s="246"/>
      <c r="S905" s="246"/>
      <c r="T905" s="247"/>
      <c r="AT905" s="248" t="s">
        <v>175</v>
      </c>
      <c r="AU905" s="248" t="s">
        <v>83</v>
      </c>
      <c r="AV905" s="14" t="s">
        <v>174</v>
      </c>
      <c r="AW905" s="14" t="s">
        <v>37</v>
      </c>
      <c r="AX905" s="14" t="s">
        <v>28</v>
      </c>
      <c r="AY905" s="248" t="s">
        <v>167</v>
      </c>
    </row>
    <row r="906" spans="2:65" s="1" customFormat="1" ht="16.5" customHeight="1">
      <c r="B906" s="42"/>
      <c r="C906" s="204" t="s">
        <v>1329</v>
      </c>
      <c r="D906" s="204" t="s">
        <v>169</v>
      </c>
      <c r="E906" s="205" t="s">
        <v>1330</v>
      </c>
      <c r="F906" s="206" t="s">
        <v>1331</v>
      </c>
      <c r="G906" s="207" t="s">
        <v>189</v>
      </c>
      <c r="H906" s="208">
        <v>6321.3559999999998</v>
      </c>
      <c r="I906" s="209"/>
      <c r="J906" s="210">
        <f>ROUND(I906*H906,1)</f>
        <v>0</v>
      </c>
      <c r="K906" s="206" t="s">
        <v>173</v>
      </c>
      <c r="L906" s="62"/>
      <c r="M906" s="211" t="s">
        <v>21</v>
      </c>
      <c r="N906" s="212" t="s">
        <v>46</v>
      </c>
      <c r="O906" s="43"/>
      <c r="P906" s="213">
        <f>O906*H906</f>
        <v>0</v>
      </c>
      <c r="Q906" s="213">
        <v>2.0000000000000001E-4</v>
      </c>
      <c r="R906" s="213">
        <f>Q906*H906</f>
        <v>1.2642712</v>
      </c>
      <c r="S906" s="213">
        <v>0</v>
      </c>
      <c r="T906" s="214">
        <f>S906*H906</f>
        <v>0</v>
      </c>
      <c r="AR906" s="25" t="s">
        <v>243</v>
      </c>
      <c r="AT906" s="25" t="s">
        <v>169</v>
      </c>
      <c r="AU906" s="25" t="s">
        <v>83</v>
      </c>
      <c r="AY906" s="25" t="s">
        <v>167</v>
      </c>
      <c r="BE906" s="215">
        <f>IF(N906="základní",J906,0)</f>
        <v>0</v>
      </c>
      <c r="BF906" s="215">
        <f>IF(N906="snížená",J906,0)</f>
        <v>0</v>
      </c>
      <c r="BG906" s="215">
        <f>IF(N906="zákl. přenesená",J906,0)</f>
        <v>0</v>
      </c>
      <c r="BH906" s="215">
        <f>IF(N906="sníž. přenesená",J906,0)</f>
        <v>0</v>
      </c>
      <c r="BI906" s="215">
        <f>IF(N906="nulová",J906,0)</f>
        <v>0</v>
      </c>
      <c r="BJ906" s="25" t="s">
        <v>28</v>
      </c>
      <c r="BK906" s="215">
        <f>ROUND(I906*H906,1)</f>
        <v>0</v>
      </c>
      <c r="BL906" s="25" t="s">
        <v>243</v>
      </c>
      <c r="BM906" s="25" t="s">
        <v>1332</v>
      </c>
    </row>
    <row r="907" spans="2:65" s="1" customFormat="1" ht="25.5" customHeight="1">
      <c r="B907" s="42"/>
      <c r="C907" s="204" t="s">
        <v>1333</v>
      </c>
      <c r="D907" s="204" t="s">
        <v>169</v>
      </c>
      <c r="E907" s="205" t="s">
        <v>1334</v>
      </c>
      <c r="F907" s="206" t="s">
        <v>1335</v>
      </c>
      <c r="G907" s="207" t="s">
        <v>189</v>
      </c>
      <c r="H907" s="208">
        <v>6321.3559999999998</v>
      </c>
      <c r="I907" s="209"/>
      <c r="J907" s="210">
        <f>ROUND(I907*H907,1)</f>
        <v>0</v>
      </c>
      <c r="K907" s="206" t="s">
        <v>173</v>
      </c>
      <c r="L907" s="62"/>
      <c r="M907" s="211" t="s">
        <v>21</v>
      </c>
      <c r="N907" s="212" t="s">
        <v>46</v>
      </c>
      <c r="O907" s="43"/>
      <c r="P907" s="213">
        <f>O907*H907</f>
        <v>0</v>
      </c>
      <c r="Q907" s="213">
        <v>2.9E-4</v>
      </c>
      <c r="R907" s="213">
        <f>Q907*H907</f>
        <v>1.8331932399999999</v>
      </c>
      <c r="S907" s="213">
        <v>0</v>
      </c>
      <c r="T907" s="214">
        <f>S907*H907</f>
        <v>0</v>
      </c>
      <c r="AR907" s="25" t="s">
        <v>243</v>
      </c>
      <c r="AT907" s="25" t="s">
        <v>169</v>
      </c>
      <c r="AU907" s="25" t="s">
        <v>83</v>
      </c>
      <c r="AY907" s="25" t="s">
        <v>167</v>
      </c>
      <c r="BE907" s="215">
        <f>IF(N907="základní",J907,0)</f>
        <v>0</v>
      </c>
      <c r="BF907" s="215">
        <f>IF(N907="snížená",J907,0)</f>
        <v>0</v>
      </c>
      <c r="BG907" s="215">
        <f>IF(N907="zákl. přenesená",J907,0)</f>
        <v>0</v>
      </c>
      <c r="BH907" s="215">
        <f>IF(N907="sníž. přenesená",J907,0)</f>
        <v>0</v>
      </c>
      <c r="BI907" s="215">
        <f>IF(N907="nulová",J907,0)</f>
        <v>0</v>
      </c>
      <c r="BJ907" s="25" t="s">
        <v>28</v>
      </c>
      <c r="BK907" s="215">
        <f>ROUND(I907*H907,1)</f>
        <v>0</v>
      </c>
      <c r="BL907" s="25" t="s">
        <v>243</v>
      </c>
      <c r="BM907" s="25" t="s">
        <v>1336</v>
      </c>
    </row>
    <row r="908" spans="2:65" s="11" customFormat="1" ht="29.85" customHeight="1">
      <c r="B908" s="188"/>
      <c r="C908" s="189"/>
      <c r="D908" s="190" t="s">
        <v>74</v>
      </c>
      <c r="E908" s="202" t="s">
        <v>1337</v>
      </c>
      <c r="F908" s="202" t="s">
        <v>1338</v>
      </c>
      <c r="G908" s="189"/>
      <c r="H908" s="189"/>
      <c r="I908" s="192"/>
      <c r="J908" s="203">
        <f>BK908</f>
        <v>0</v>
      </c>
      <c r="K908" s="189"/>
      <c r="L908" s="194"/>
      <c r="M908" s="195"/>
      <c r="N908" s="196"/>
      <c r="O908" s="196"/>
      <c r="P908" s="197">
        <f>P909</f>
        <v>0</v>
      </c>
      <c r="Q908" s="196"/>
      <c r="R908" s="197">
        <f>R909</f>
        <v>3.074E-2</v>
      </c>
      <c r="S908" s="196"/>
      <c r="T908" s="198">
        <f>T909</f>
        <v>0</v>
      </c>
      <c r="AR908" s="199" t="s">
        <v>83</v>
      </c>
      <c r="AT908" s="200" t="s">
        <v>74</v>
      </c>
      <c r="AU908" s="200" t="s">
        <v>28</v>
      </c>
      <c r="AY908" s="199" t="s">
        <v>167</v>
      </c>
      <c r="BK908" s="201">
        <f>BK909</f>
        <v>0</v>
      </c>
    </row>
    <row r="909" spans="2:65" s="1" customFormat="1" ht="16.5" customHeight="1">
      <c r="B909" s="42"/>
      <c r="C909" s="204" t="s">
        <v>1339</v>
      </c>
      <c r="D909" s="204" t="s">
        <v>169</v>
      </c>
      <c r="E909" s="205" t="s">
        <v>1340</v>
      </c>
      <c r="F909" s="206" t="s">
        <v>1341</v>
      </c>
      <c r="G909" s="207" t="s">
        <v>198</v>
      </c>
      <c r="H909" s="208">
        <v>29</v>
      </c>
      <c r="I909" s="209"/>
      <c r="J909" s="210">
        <f>ROUND(I909*H909,1)</f>
        <v>0</v>
      </c>
      <c r="K909" s="206" t="s">
        <v>21</v>
      </c>
      <c r="L909" s="62"/>
      <c r="M909" s="211" t="s">
        <v>21</v>
      </c>
      <c r="N909" s="212" t="s">
        <v>46</v>
      </c>
      <c r="O909" s="43"/>
      <c r="P909" s="213">
        <f>O909*H909</f>
        <v>0</v>
      </c>
      <c r="Q909" s="213">
        <v>1.06E-3</v>
      </c>
      <c r="R909" s="213">
        <f>Q909*H909</f>
        <v>3.074E-2</v>
      </c>
      <c r="S909" s="213">
        <v>0</v>
      </c>
      <c r="T909" s="214">
        <f>S909*H909</f>
        <v>0</v>
      </c>
      <c r="AR909" s="25" t="s">
        <v>243</v>
      </c>
      <c r="AT909" s="25" t="s">
        <v>169</v>
      </c>
      <c r="AU909" s="25" t="s">
        <v>83</v>
      </c>
      <c r="AY909" s="25" t="s">
        <v>167</v>
      </c>
      <c r="BE909" s="215">
        <f>IF(N909="základní",J909,0)</f>
        <v>0</v>
      </c>
      <c r="BF909" s="215">
        <f>IF(N909="snížená",J909,0)</f>
        <v>0</v>
      </c>
      <c r="BG909" s="215">
        <f>IF(N909="zákl. přenesená",J909,0)</f>
        <v>0</v>
      </c>
      <c r="BH909" s="215">
        <f>IF(N909="sníž. přenesená",J909,0)</f>
        <v>0</v>
      </c>
      <c r="BI909" s="215">
        <f>IF(N909="nulová",J909,0)</f>
        <v>0</v>
      </c>
      <c r="BJ909" s="25" t="s">
        <v>28</v>
      </c>
      <c r="BK909" s="215">
        <f>ROUND(I909*H909,1)</f>
        <v>0</v>
      </c>
      <c r="BL909" s="25" t="s">
        <v>243</v>
      </c>
      <c r="BM909" s="25" t="s">
        <v>1266</v>
      </c>
    </row>
    <row r="910" spans="2:65" s="11" customFormat="1" ht="29.85" customHeight="1">
      <c r="B910" s="188"/>
      <c r="C910" s="189"/>
      <c r="D910" s="190" t="s">
        <v>74</v>
      </c>
      <c r="E910" s="202" t="s">
        <v>1342</v>
      </c>
      <c r="F910" s="202" t="s">
        <v>1343</v>
      </c>
      <c r="G910" s="189"/>
      <c r="H910" s="189"/>
      <c r="I910" s="192"/>
      <c r="J910" s="203">
        <f>BK910</f>
        <v>0</v>
      </c>
      <c r="K910" s="189"/>
      <c r="L910" s="194"/>
      <c r="M910" s="195"/>
      <c r="N910" s="196"/>
      <c r="O910" s="196"/>
      <c r="P910" s="197">
        <f>SUM(P911:P914)</f>
        <v>0</v>
      </c>
      <c r="Q910" s="196"/>
      <c r="R910" s="197">
        <f>SUM(R911:R914)</f>
        <v>0.25598992999999998</v>
      </c>
      <c r="S910" s="196"/>
      <c r="T910" s="198">
        <f>SUM(T911:T914)</f>
        <v>1.1831</v>
      </c>
      <c r="AR910" s="199" t="s">
        <v>83</v>
      </c>
      <c r="AT910" s="200" t="s">
        <v>74</v>
      </c>
      <c r="AU910" s="200" t="s">
        <v>28</v>
      </c>
      <c r="AY910" s="199" t="s">
        <v>167</v>
      </c>
      <c r="BK910" s="201">
        <f>SUM(BK911:BK914)</f>
        <v>0</v>
      </c>
    </row>
    <row r="911" spans="2:65" s="1" customFormat="1" ht="16.5" customHeight="1">
      <c r="B911" s="42"/>
      <c r="C911" s="204" t="s">
        <v>1344</v>
      </c>
      <c r="D911" s="204" t="s">
        <v>169</v>
      </c>
      <c r="E911" s="205" t="s">
        <v>1345</v>
      </c>
      <c r="F911" s="206" t="s">
        <v>1346</v>
      </c>
      <c r="G911" s="207" t="s">
        <v>189</v>
      </c>
      <c r="H911" s="208">
        <v>118.31</v>
      </c>
      <c r="I911" s="209"/>
      <c r="J911" s="210">
        <f>ROUND(I911*H911,1)</f>
        <v>0</v>
      </c>
      <c r="K911" s="206" t="s">
        <v>173</v>
      </c>
      <c r="L911" s="62"/>
      <c r="M911" s="211" t="s">
        <v>21</v>
      </c>
      <c r="N911" s="212" t="s">
        <v>46</v>
      </c>
      <c r="O911" s="43"/>
      <c r="P911" s="213">
        <f>O911*H911</f>
        <v>0</v>
      </c>
      <c r="Q911" s="213">
        <v>0</v>
      </c>
      <c r="R911" s="213">
        <f>Q911*H911</f>
        <v>0</v>
      </c>
      <c r="S911" s="213">
        <v>0.01</v>
      </c>
      <c r="T911" s="214">
        <f>S911*H911</f>
        <v>1.1831</v>
      </c>
      <c r="AR911" s="25" t="s">
        <v>243</v>
      </c>
      <c r="AT911" s="25" t="s">
        <v>169</v>
      </c>
      <c r="AU911" s="25" t="s">
        <v>83</v>
      </c>
      <c r="AY911" s="25" t="s">
        <v>167</v>
      </c>
      <c r="BE911" s="215">
        <f>IF(N911="základní",J911,0)</f>
        <v>0</v>
      </c>
      <c r="BF911" s="215">
        <f>IF(N911="snížená",J911,0)</f>
        <v>0</v>
      </c>
      <c r="BG911" s="215">
        <f>IF(N911="zákl. přenesená",J911,0)</f>
        <v>0</v>
      </c>
      <c r="BH911" s="215">
        <f>IF(N911="sníž. přenesená",J911,0)</f>
        <v>0</v>
      </c>
      <c r="BI911" s="215">
        <f>IF(N911="nulová",J911,0)</f>
        <v>0</v>
      </c>
      <c r="BJ911" s="25" t="s">
        <v>28</v>
      </c>
      <c r="BK911" s="215">
        <f>ROUND(I911*H911,1)</f>
        <v>0</v>
      </c>
      <c r="BL911" s="25" t="s">
        <v>243</v>
      </c>
      <c r="BM911" s="25" t="s">
        <v>1272</v>
      </c>
    </row>
    <row r="912" spans="2:65" s="1" customFormat="1" ht="25.5" customHeight="1">
      <c r="B912" s="42"/>
      <c r="C912" s="204" t="s">
        <v>1347</v>
      </c>
      <c r="D912" s="204" t="s">
        <v>169</v>
      </c>
      <c r="E912" s="205" t="s">
        <v>1348</v>
      </c>
      <c r="F912" s="206" t="s">
        <v>1349</v>
      </c>
      <c r="G912" s="207" t="s">
        <v>189</v>
      </c>
      <c r="H912" s="208">
        <v>11.599</v>
      </c>
      <c r="I912" s="209"/>
      <c r="J912" s="210">
        <f>ROUND(I912*H912,1)</f>
        <v>0</v>
      </c>
      <c r="K912" s="206" t="s">
        <v>173</v>
      </c>
      <c r="L912" s="62"/>
      <c r="M912" s="211" t="s">
        <v>21</v>
      </c>
      <c r="N912" s="212" t="s">
        <v>46</v>
      </c>
      <c r="O912" s="43"/>
      <c r="P912" s="213">
        <f>O912*H912</f>
        <v>0</v>
      </c>
      <c r="Q912" s="213">
        <v>2.2069999999999999E-2</v>
      </c>
      <c r="R912" s="213">
        <f>Q912*H912</f>
        <v>0.25598992999999998</v>
      </c>
      <c r="S912" s="213">
        <v>0</v>
      </c>
      <c r="T912" s="214">
        <f>S912*H912</f>
        <v>0</v>
      </c>
      <c r="AR912" s="25" t="s">
        <v>243</v>
      </c>
      <c r="AT912" s="25" t="s">
        <v>169</v>
      </c>
      <c r="AU912" s="25" t="s">
        <v>83</v>
      </c>
      <c r="AY912" s="25" t="s">
        <v>167</v>
      </c>
      <c r="BE912" s="215">
        <f>IF(N912="základní",J912,0)</f>
        <v>0</v>
      </c>
      <c r="BF912" s="215">
        <f>IF(N912="snížená",J912,0)</f>
        <v>0</v>
      </c>
      <c r="BG912" s="215">
        <f>IF(N912="zákl. přenesená",J912,0)</f>
        <v>0</v>
      </c>
      <c r="BH912" s="215">
        <f>IF(N912="sníž. přenesená",J912,0)</f>
        <v>0</v>
      </c>
      <c r="BI912" s="215">
        <f>IF(N912="nulová",J912,0)</f>
        <v>0</v>
      </c>
      <c r="BJ912" s="25" t="s">
        <v>28</v>
      </c>
      <c r="BK912" s="215">
        <f>ROUND(I912*H912,1)</f>
        <v>0</v>
      </c>
      <c r="BL912" s="25" t="s">
        <v>243</v>
      </c>
      <c r="BM912" s="25" t="s">
        <v>1329</v>
      </c>
    </row>
    <row r="913" spans="2:65" s="13" customFormat="1">
      <c r="B913" s="227"/>
      <c r="C913" s="228"/>
      <c r="D913" s="218" t="s">
        <v>175</v>
      </c>
      <c r="E913" s="229" t="s">
        <v>21</v>
      </c>
      <c r="F913" s="230" t="s">
        <v>1350</v>
      </c>
      <c r="G913" s="228"/>
      <c r="H913" s="231">
        <v>11.599</v>
      </c>
      <c r="I913" s="232"/>
      <c r="J913" s="228"/>
      <c r="K913" s="228"/>
      <c r="L913" s="233"/>
      <c r="M913" s="234"/>
      <c r="N913" s="235"/>
      <c r="O913" s="235"/>
      <c r="P913" s="235"/>
      <c r="Q913" s="235"/>
      <c r="R913" s="235"/>
      <c r="S913" s="235"/>
      <c r="T913" s="236"/>
      <c r="AT913" s="237" t="s">
        <v>175</v>
      </c>
      <c r="AU913" s="237" t="s">
        <v>83</v>
      </c>
      <c r="AV913" s="13" t="s">
        <v>83</v>
      </c>
      <c r="AW913" s="13" t="s">
        <v>37</v>
      </c>
      <c r="AX913" s="13" t="s">
        <v>28</v>
      </c>
      <c r="AY913" s="237" t="s">
        <v>167</v>
      </c>
    </row>
    <row r="914" spans="2:65" s="1" customFormat="1" ht="16.5" customHeight="1">
      <c r="B914" s="42"/>
      <c r="C914" s="204" t="s">
        <v>1351</v>
      </c>
      <c r="D914" s="204" t="s">
        <v>169</v>
      </c>
      <c r="E914" s="205" t="s">
        <v>1352</v>
      </c>
      <c r="F914" s="206" t="s">
        <v>1353</v>
      </c>
      <c r="G914" s="207" t="s">
        <v>614</v>
      </c>
      <c r="H914" s="270"/>
      <c r="I914" s="209"/>
      <c r="J914" s="210">
        <f>ROUND(I914*H914,1)</f>
        <v>0</v>
      </c>
      <c r="K914" s="206" t="s">
        <v>173</v>
      </c>
      <c r="L914" s="62"/>
      <c r="M914" s="211" t="s">
        <v>21</v>
      </c>
      <c r="N914" s="212" t="s">
        <v>46</v>
      </c>
      <c r="O914" s="43"/>
      <c r="P914" s="213">
        <f>O914*H914</f>
        <v>0</v>
      </c>
      <c r="Q914" s="213">
        <v>0</v>
      </c>
      <c r="R914" s="213">
        <f>Q914*H914</f>
        <v>0</v>
      </c>
      <c r="S914" s="213">
        <v>0</v>
      </c>
      <c r="T914" s="214">
        <f>S914*H914</f>
        <v>0</v>
      </c>
      <c r="AR914" s="25" t="s">
        <v>243</v>
      </c>
      <c r="AT914" s="25" t="s">
        <v>169</v>
      </c>
      <c r="AU914" s="25" t="s">
        <v>83</v>
      </c>
      <c r="AY914" s="25" t="s">
        <v>167</v>
      </c>
      <c r="BE914" s="215">
        <f>IF(N914="základní",J914,0)</f>
        <v>0</v>
      </c>
      <c r="BF914" s="215">
        <f>IF(N914="snížená",J914,0)</f>
        <v>0</v>
      </c>
      <c r="BG914" s="215">
        <f>IF(N914="zákl. přenesená",J914,0)</f>
        <v>0</v>
      </c>
      <c r="BH914" s="215">
        <f>IF(N914="sníž. přenesená",J914,0)</f>
        <v>0</v>
      </c>
      <c r="BI914" s="215">
        <f>IF(N914="nulová",J914,0)</f>
        <v>0</v>
      </c>
      <c r="BJ914" s="25" t="s">
        <v>28</v>
      </c>
      <c r="BK914" s="215">
        <f>ROUND(I914*H914,1)</f>
        <v>0</v>
      </c>
      <c r="BL914" s="25" t="s">
        <v>243</v>
      </c>
      <c r="BM914" s="25" t="s">
        <v>1333</v>
      </c>
    </row>
    <row r="915" spans="2:65" s="11" customFormat="1" ht="37.35" customHeight="1">
      <c r="B915" s="188"/>
      <c r="C915" s="189"/>
      <c r="D915" s="190" t="s">
        <v>74</v>
      </c>
      <c r="E915" s="191" t="s">
        <v>1354</v>
      </c>
      <c r="F915" s="191" t="s">
        <v>1355</v>
      </c>
      <c r="G915" s="189"/>
      <c r="H915" s="189"/>
      <c r="I915" s="192"/>
      <c r="J915" s="193">
        <f>BK915</f>
        <v>0</v>
      </c>
      <c r="K915" s="189"/>
      <c r="L915" s="194"/>
      <c r="M915" s="195"/>
      <c r="N915" s="196"/>
      <c r="O915" s="196"/>
      <c r="P915" s="197">
        <f>P916</f>
        <v>0</v>
      </c>
      <c r="Q915" s="196"/>
      <c r="R915" s="197">
        <f>R916</f>
        <v>0</v>
      </c>
      <c r="S915" s="196"/>
      <c r="T915" s="198">
        <f>T916</f>
        <v>0</v>
      </c>
      <c r="AR915" s="199" t="s">
        <v>174</v>
      </c>
      <c r="AT915" s="200" t="s">
        <v>74</v>
      </c>
      <c r="AU915" s="200" t="s">
        <v>75</v>
      </c>
      <c r="AY915" s="199" t="s">
        <v>167</v>
      </c>
      <c r="BK915" s="201">
        <f>BK916</f>
        <v>0</v>
      </c>
    </row>
    <row r="916" spans="2:65" s="11" customFormat="1" ht="19.95" customHeight="1">
      <c r="B916" s="188"/>
      <c r="C916" s="189"/>
      <c r="D916" s="190" t="s">
        <v>74</v>
      </c>
      <c r="E916" s="202" t="s">
        <v>1356</v>
      </c>
      <c r="F916" s="202" t="s">
        <v>1357</v>
      </c>
      <c r="G916" s="189"/>
      <c r="H916" s="189"/>
      <c r="I916" s="192"/>
      <c r="J916" s="203">
        <f>BK916</f>
        <v>0</v>
      </c>
      <c r="K916" s="189"/>
      <c r="L916" s="194"/>
      <c r="M916" s="195"/>
      <c r="N916" s="196"/>
      <c r="O916" s="196"/>
      <c r="P916" s="197">
        <f>SUM(P917:P918)</f>
        <v>0</v>
      </c>
      <c r="Q916" s="196"/>
      <c r="R916" s="197">
        <f>SUM(R917:R918)</f>
        <v>0</v>
      </c>
      <c r="S916" s="196"/>
      <c r="T916" s="198">
        <f>SUM(T917:T918)</f>
        <v>0</v>
      </c>
      <c r="AR916" s="199" t="s">
        <v>174</v>
      </c>
      <c r="AT916" s="200" t="s">
        <v>74</v>
      </c>
      <c r="AU916" s="200" t="s">
        <v>28</v>
      </c>
      <c r="AY916" s="199" t="s">
        <v>167</v>
      </c>
      <c r="BK916" s="201">
        <f>SUM(BK917:BK918)</f>
        <v>0</v>
      </c>
    </row>
    <row r="917" spans="2:65" s="1" customFormat="1" ht="38.25" customHeight="1">
      <c r="B917" s="42"/>
      <c r="C917" s="204" t="s">
        <v>1358</v>
      </c>
      <c r="D917" s="204" t="s">
        <v>169</v>
      </c>
      <c r="E917" s="205" t="s">
        <v>1359</v>
      </c>
      <c r="F917" s="206" t="s">
        <v>1360</v>
      </c>
      <c r="G917" s="207" t="s">
        <v>346</v>
      </c>
      <c r="H917" s="208">
        <v>1</v>
      </c>
      <c r="I917" s="209"/>
      <c r="J917" s="210">
        <f>ROUND(I917*H917,1)</f>
        <v>0</v>
      </c>
      <c r="K917" s="206" t="s">
        <v>21</v>
      </c>
      <c r="L917" s="62"/>
      <c r="M917" s="211" t="s">
        <v>21</v>
      </c>
      <c r="N917" s="212" t="s">
        <v>46</v>
      </c>
      <c r="O917" s="43"/>
      <c r="P917" s="213">
        <f>O917*H917</f>
        <v>0</v>
      </c>
      <c r="Q917" s="213">
        <v>0</v>
      </c>
      <c r="R917" s="213">
        <f>Q917*H917</f>
        <v>0</v>
      </c>
      <c r="S917" s="213">
        <v>0</v>
      </c>
      <c r="T917" s="214">
        <f>S917*H917</f>
        <v>0</v>
      </c>
      <c r="AR917" s="25" t="s">
        <v>1361</v>
      </c>
      <c r="AT917" s="25" t="s">
        <v>169</v>
      </c>
      <c r="AU917" s="25" t="s">
        <v>83</v>
      </c>
      <c r="AY917" s="25" t="s">
        <v>167</v>
      </c>
      <c r="BE917" s="215">
        <f>IF(N917="základní",J917,0)</f>
        <v>0</v>
      </c>
      <c r="BF917" s="215">
        <f>IF(N917="snížená",J917,0)</f>
        <v>0</v>
      </c>
      <c r="BG917" s="215">
        <f>IF(N917="zákl. přenesená",J917,0)</f>
        <v>0</v>
      </c>
      <c r="BH917" s="215">
        <f>IF(N917="sníž. přenesená",J917,0)</f>
        <v>0</v>
      </c>
      <c r="BI917" s="215">
        <f>IF(N917="nulová",J917,0)</f>
        <v>0</v>
      </c>
      <c r="BJ917" s="25" t="s">
        <v>28</v>
      </c>
      <c r="BK917" s="215">
        <f>ROUND(I917*H917,1)</f>
        <v>0</v>
      </c>
      <c r="BL917" s="25" t="s">
        <v>1361</v>
      </c>
      <c r="BM917" s="25" t="s">
        <v>1362</v>
      </c>
    </row>
    <row r="918" spans="2:65" s="1" customFormat="1" ht="25.5" customHeight="1">
      <c r="B918" s="42"/>
      <c r="C918" s="204" t="s">
        <v>1363</v>
      </c>
      <c r="D918" s="204" t="s">
        <v>169</v>
      </c>
      <c r="E918" s="205" t="s">
        <v>1364</v>
      </c>
      <c r="F918" s="206" t="s">
        <v>1365</v>
      </c>
      <c r="G918" s="207" t="s">
        <v>189</v>
      </c>
      <c r="H918" s="208">
        <v>60</v>
      </c>
      <c r="I918" s="209"/>
      <c r="J918" s="210">
        <f>ROUND(I918*H918,1)</f>
        <v>0</v>
      </c>
      <c r="K918" s="206" t="s">
        <v>21</v>
      </c>
      <c r="L918" s="62"/>
      <c r="M918" s="211" t="s">
        <v>21</v>
      </c>
      <c r="N918" s="271" t="s">
        <v>46</v>
      </c>
      <c r="O918" s="272"/>
      <c r="P918" s="273">
        <f>O918*H918</f>
        <v>0</v>
      </c>
      <c r="Q918" s="273">
        <v>0</v>
      </c>
      <c r="R918" s="273">
        <f>Q918*H918</f>
        <v>0</v>
      </c>
      <c r="S918" s="273">
        <v>0</v>
      </c>
      <c r="T918" s="274">
        <f>S918*H918</f>
        <v>0</v>
      </c>
      <c r="AR918" s="25" t="s">
        <v>1361</v>
      </c>
      <c r="AT918" s="25" t="s">
        <v>169</v>
      </c>
      <c r="AU918" s="25" t="s">
        <v>83</v>
      </c>
      <c r="AY918" s="25" t="s">
        <v>167</v>
      </c>
      <c r="BE918" s="215">
        <f>IF(N918="základní",J918,0)</f>
        <v>0</v>
      </c>
      <c r="BF918" s="215">
        <f>IF(N918="snížená",J918,0)</f>
        <v>0</v>
      </c>
      <c r="BG918" s="215">
        <f>IF(N918="zákl. přenesená",J918,0)</f>
        <v>0</v>
      </c>
      <c r="BH918" s="215">
        <f>IF(N918="sníž. přenesená",J918,0)</f>
        <v>0</v>
      </c>
      <c r="BI918" s="215">
        <f>IF(N918="nulová",J918,0)</f>
        <v>0</v>
      </c>
      <c r="BJ918" s="25" t="s">
        <v>28</v>
      </c>
      <c r="BK918" s="215">
        <f>ROUND(I918*H918,1)</f>
        <v>0</v>
      </c>
      <c r="BL918" s="25" t="s">
        <v>1361</v>
      </c>
      <c r="BM918" s="25" t="s">
        <v>1366</v>
      </c>
    </row>
    <row r="919" spans="2:65" s="1" customFormat="1" ht="6.9" customHeight="1">
      <c r="B919" s="57"/>
      <c r="C919" s="58"/>
      <c r="D919" s="58"/>
      <c r="E919" s="58"/>
      <c r="F919" s="58"/>
      <c r="G919" s="58"/>
      <c r="H919" s="58"/>
      <c r="I919" s="149"/>
      <c r="J919" s="58"/>
      <c r="K919" s="58"/>
      <c r="L919" s="62"/>
    </row>
  </sheetData>
  <sheetProtection algorithmName="SHA-512" hashValue="UctjLY3iWxg3rNtTN6y3kI4Ag0hNVELZ1oxLrnSJN+S8brnXzMrKTkqkxI9ivCTTvGTtLJWMMkxCEmDgx3acVA==" saltValue="UezEkFQc90DUM2buA6yhguSN54zyuo+lYoxZM8JNZzrqws35eHrpcqKi8k26ekIc8M7gjBMkMVhKGu+0fIPsig==" spinCount="100000" sheet="1" objects="1" scenarios="1" formatColumns="0" formatRows="0" autoFilter="0"/>
  <autoFilter ref="C107:K918"/>
  <mergeCells count="13">
    <mergeCell ref="E100:H100"/>
    <mergeCell ref="G1:H1"/>
    <mergeCell ref="L2:V2"/>
    <mergeCell ref="E49:H49"/>
    <mergeCell ref="E51:H51"/>
    <mergeCell ref="J55:J56"/>
    <mergeCell ref="E96:H96"/>
    <mergeCell ref="E98:H98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10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2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110</v>
      </c>
      <c r="G1" s="398" t="s">
        <v>111</v>
      </c>
      <c r="H1" s="398"/>
      <c r="I1" s="125"/>
      <c r="J1" s="124" t="s">
        <v>112</v>
      </c>
      <c r="K1" s="123" t="s">
        <v>113</v>
      </c>
      <c r="L1" s="124" t="s">
        <v>114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5" t="s">
        <v>91</v>
      </c>
    </row>
    <row r="3" spans="1:70" ht="6.9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83</v>
      </c>
    </row>
    <row r="4" spans="1:70" ht="36.9" customHeight="1">
      <c r="B4" s="29"/>
      <c r="C4" s="30"/>
      <c r="D4" s="31" t="s">
        <v>115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3.2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399" t="str">
        <f>'Rekapitulace stavby'!K6</f>
        <v>Modernizace stávající infrastruktury FFP -  Bezručovo nám.13, Opava (2017-I)</v>
      </c>
      <c r="F7" s="405"/>
      <c r="G7" s="405"/>
      <c r="H7" s="405"/>
      <c r="I7" s="127"/>
      <c r="J7" s="30"/>
      <c r="K7" s="32"/>
    </row>
    <row r="8" spans="1:70" ht="13.2">
      <c r="B8" s="29"/>
      <c r="C8" s="30"/>
      <c r="D8" s="38" t="s">
        <v>116</v>
      </c>
      <c r="E8" s="30"/>
      <c r="F8" s="30"/>
      <c r="G8" s="30"/>
      <c r="H8" s="30"/>
      <c r="I8" s="127"/>
      <c r="J8" s="30"/>
      <c r="K8" s="32"/>
    </row>
    <row r="9" spans="1:70" s="1" customFormat="1" ht="16.5" customHeight="1">
      <c r="B9" s="42"/>
      <c r="C9" s="43"/>
      <c r="D9" s="43"/>
      <c r="E9" s="399" t="s">
        <v>117</v>
      </c>
      <c r="F9" s="400"/>
      <c r="G9" s="400"/>
      <c r="H9" s="400"/>
      <c r="I9" s="128"/>
      <c r="J9" s="43"/>
      <c r="K9" s="46"/>
    </row>
    <row r="10" spans="1:70" s="1" customFormat="1" ht="13.2">
      <c r="B10" s="42"/>
      <c r="C10" s="43"/>
      <c r="D10" s="38" t="s">
        <v>118</v>
      </c>
      <c r="E10" s="43"/>
      <c r="F10" s="43"/>
      <c r="G10" s="43"/>
      <c r="H10" s="43"/>
      <c r="I10" s="128"/>
      <c r="J10" s="43"/>
      <c r="K10" s="46"/>
    </row>
    <row r="11" spans="1:70" s="1" customFormat="1" ht="36.9" customHeight="1">
      <c r="B11" s="42"/>
      <c r="C11" s="43"/>
      <c r="D11" s="43"/>
      <c r="E11" s="401" t="s">
        <v>1367</v>
      </c>
      <c r="F11" s="400"/>
      <c r="G11" s="400"/>
      <c r="H11" s="400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29" t="s">
        <v>26</v>
      </c>
      <c r="J14" s="130" t="str">
        <f>'Rekapitulace stavby'!AN8</f>
        <v>15. 1. 2018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" customHeight="1">
      <c r="B16" s="42"/>
      <c r="C16" s="43"/>
      <c r="D16" s="38" t="s">
        <v>29</v>
      </c>
      <c r="E16" s="43"/>
      <c r="F16" s="43"/>
      <c r="G16" s="43"/>
      <c r="H16" s="43"/>
      <c r="I16" s="129" t="s">
        <v>30</v>
      </c>
      <c r="J16" s="36" t="s">
        <v>31</v>
      </c>
      <c r="K16" s="46"/>
    </row>
    <row r="17" spans="2:11" s="1" customFormat="1" ht="18" customHeight="1">
      <c r="B17" s="42"/>
      <c r="C17" s="43"/>
      <c r="D17" s="43"/>
      <c r="E17" s="36" t="s">
        <v>32</v>
      </c>
      <c r="F17" s="43"/>
      <c r="G17" s="43"/>
      <c r="H17" s="43"/>
      <c r="I17" s="129" t="s">
        <v>33</v>
      </c>
      <c r="J17" s="36" t="s">
        <v>34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" customHeight="1">
      <c r="B19" s="42"/>
      <c r="C19" s="43"/>
      <c r="D19" s="38" t="s">
        <v>35</v>
      </c>
      <c r="E19" s="43"/>
      <c r="F19" s="43"/>
      <c r="G19" s="43"/>
      <c r="H19" s="43"/>
      <c r="I19" s="129" t="s">
        <v>30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33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" customHeight="1">
      <c r="B22" s="42"/>
      <c r="C22" s="43"/>
      <c r="D22" s="38" t="s">
        <v>38</v>
      </c>
      <c r="E22" s="43"/>
      <c r="F22" s="43"/>
      <c r="G22" s="43"/>
      <c r="H22" s="43"/>
      <c r="I22" s="129" t="s">
        <v>30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33</v>
      </c>
      <c r="J23" s="36" t="str">
        <f>IF('Rekapitulace stavby'!AN17="","",'Rekapitulace stavby'!AN17)</f>
        <v/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393" t="s">
        <v>21</v>
      </c>
      <c r="F26" s="393"/>
      <c r="G26" s="393"/>
      <c r="H26" s="393"/>
      <c r="I26" s="133"/>
      <c r="J26" s="132"/>
      <c r="K26" s="134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41</v>
      </c>
      <c r="E29" s="43"/>
      <c r="F29" s="43"/>
      <c r="G29" s="43"/>
      <c r="H29" s="43"/>
      <c r="I29" s="128"/>
      <c r="J29" s="138">
        <f>ROUND(J86,0)</f>
        <v>0</v>
      </c>
      <c r="K29" s="46"/>
    </row>
    <row r="30" spans="2:11" s="1" customFormat="1" ht="6.9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39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40">
        <f>ROUND(SUM(BE86:BE141), 0)</f>
        <v>0</v>
      </c>
      <c r="G32" s="43"/>
      <c r="H32" s="43"/>
      <c r="I32" s="141">
        <v>0.21</v>
      </c>
      <c r="J32" s="140">
        <f>ROUND(ROUND((SUM(BE86:BE141)), 0)*I32, 0)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40">
        <f>ROUND(SUM(BF86:BF141), 0)</f>
        <v>0</v>
      </c>
      <c r="G33" s="43"/>
      <c r="H33" s="43"/>
      <c r="I33" s="141">
        <v>0.15</v>
      </c>
      <c r="J33" s="140">
        <f>ROUND(ROUND((SUM(BF86:BF141)), 0)*I33, 0)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40">
        <f>ROUND(SUM(BG86:BG141), 0)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40">
        <f>ROUND(SUM(BH86:BH141), 0)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40">
        <f>ROUND(SUM(BI86:BI141), 0)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51</v>
      </c>
      <c r="E38" s="80"/>
      <c r="F38" s="80"/>
      <c r="G38" s="144" t="s">
        <v>52</v>
      </c>
      <c r="H38" s="145" t="s">
        <v>53</v>
      </c>
      <c r="I38" s="146"/>
      <c r="J38" s="147">
        <f>SUM(J29:J36)</f>
        <v>0</v>
      </c>
      <c r="K38" s="148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399" t="str">
        <f>E7</f>
        <v>Modernizace stávající infrastruktury FFP -  Bezručovo nám.13, Opava (2017-I)</v>
      </c>
      <c r="F47" s="405"/>
      <c r="G47" s="405"/>
      <c r="H47" s="405"/>
      <c r="I47" s="128"/>
      <c r="J47" s="43"/>
      <c r="K47" s="46"/>
    </row>
    <row r="48" spans="2:11" ht="13.2">
      <c r="B48" s="29"/>
      <c r="C48" s="38" t="s">
        <v>116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16.5" customHeight="1">
      <c r="B49" s="42"/>
      <c r="C49" s="43"/>
      <c r="D49" s="43"/>
      <c r="E49" s="399" t="s">
        <v>117</v>
      </c>
      <c r="F49" s="400"/>
      <c r="G49" s="400"/>
      <c r="H49" s="400"/>
      <c r="I49" s="128"/>
      <c r="J49" s="43"/>
      <c r="K49" s="46"/>
    </row>
    <row r="50" spans="2:47" s="1" customFormat="1" ht="14.4" customHeight="1">
      <c r="B50" s="42"/>
      <c r="C50" s="38" t="s">
        <v>118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1" t="str">
        <f>E11</f>
        <v>01-2 - 01/2 - Zdravotechnika</v>
      </c>
      <c r="F51" s="400"/>
      <c r="G51" s="400"/>
      <c r="H51" s="400"/>
      <c r="I51" s="128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 xml:space="preserve"> </v>
      </c>
      <c r="G53" s="43"/>
      <c r="H53" s="43"/>
      <c r="I53" s="129" t="s">
        <v>26</v>
      </c>
      <c r="J53" s="130" t="str">
        <f>IF(J14="","",J14)</f>
        <v>15. 1. 2018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3.2">
      <c r="B55" s="42"/>
      <c r="C55" s="38" t="s">
        <v>29</v>
      </c>
      <c r="D55" s="43"/>
      <c r="E55" s="43"/>
      <c r="F55" s="36" t="str">
        <f>E17</f>
        <v>Slezská univerzita v Opavě</v>
      </c>
      <c r="G55" s="43"/>
      <c r="H55" s="43"/>
      <c r="I55" s="129" t="s">
        <v>38</v>
      </c>
      <c r="J55" s="393" t="str">
        <f>E23</f>
        <v xml:space="preserve"> </v>
      </c>
      <c r="K55" s="46"/>
    </row>
    <row r="56" spans="2:47" s="1" customFormat="1" ht="14.4" customHeight="1">
      <c r="B56" s="42"/>
      <c r="C56" s="38" t="s">
        <v>35</v>
      </c>
      <c r="D56" s="43"/>
      <c r="E56" s="43"/>
      <c r="F56" s="36" t="str">
        <f>IF(E20="","",E20)</f>
        <v/>
      </c>
      <c r="G56" s="43"/>
      <c r="H56" s="43"/>
      <c r="I56" s="128"/>
      <c r="J56" s="402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J86</f>
        <v>0</v>
      </c>
      <c r="K60" s="46"/>
      <c r="AU60" s="25" t="s">
        <v>124</v>
      </c>
    </row>
    <row r="61" spans="2:47" s="8" customFormat="1" ht="24.9" customHeight="1">
      <c r="B61" s="159"/>
      <c r="C61" s="160"/>
      <c r="D61" s="161" t="s">
        <v>133</v>
      </c>
      <c r="E61" s="162"/>
      <c r="F61" s="162"/>
      <c r="G61" s="162"/>
      <c r="H61" s="162"/>
      <c r="I61" s="163"/>
      <c r="J61" s="164">
        <f>J87</f>
        <v>0</v>
      </c>
      <c r="K61" s="165"/>
    </row>
    <row r="62" spans="2:47" s="9" customFormat="1" ht="19.95" customHeight="1">
      <c r="B62" s="166"/>
      <c r="C62" s="167"/>
      <c r="D62" s="168" t="s">
        <v>1368</v>
      </c>
      <c r="E62" s="169"/>
      <c r="F62" s="169"/>
      <c r="G62" s="169"/>
      <c r="H62" s="169"/>
      <c r="I62" s="170"/>
      <c r="J62" s="171">
        <f>J88</f>
        <v>0</v>
      </c>
      <c r="K62" s="172"/>
    </row>
    <row r="63" spans="2:47" s="9" customFormat="1" ht="19.95" customHeight="1">
      <c r="B63" s="166"/>
      <c r="C63" s="167"/>
      <c r="D63" s="168" t="s">
        <v>1369</v>
      </c>
      <c r="E63" s="169"/>
      <c r="F63" s="169"/>
      <c r="G63" s="169"/>
      <c r="H63" s="169"/>
      <c r="I63" s="170"/>
      <c r="J63" s="171">
        <f>J111</f>
        <v>0</v>
      </c>
      <c r="K63" s="172"/>
    </row>
    <row r="64" spans="2:47" s="9" customFormat="1" ht="19.95" customHeight="1">
      <c r="B64" s="166"/>
      <c r="C64" s="167"/>
      <c r="D64" s="168" t="s">
        <v>1370</v>
      </c>
      <c r="E64" s="169"/>
      <c r="F64" s="169"/>
      <c r="G64" s="169"/>
      <c r="H64" s="169"/>
      <c r="I64" s="170"/>
      <c r="J64" s="171">
        <f>J129</f>
        <v>0</v>
      </c>
      <c r="K64" s="172"/>
    </row>
    <row r="65" spans="2:12" s="1" customFormat="1" ht="21.75" customHeight="1">
      <c r="B65" s="42"/>
      <c r="C65" s="43"/>
      <c r="D65" s="43"/>
      <c r="E65" s="43"/>
      <c r="F65" s="43"/>
      <c r="G65" s="43"/>
      <c r="H65" s="43"/>
      <c r="I65" s="128"/>
      <c r="J65" s="43"/>
      <c r="K65" s="46"/>
    </row>
    <row r="66" spans="2:12" s="1" customFormat="1" ht="6.9" customHeight="1">
      <c r="B66" s="57"/>
      <c r="C66" s="58"/>
      <c r="D66" s="58"/>
      <c r="E66" s="58"/>
      <c r="F66" s="58"/>
      <c r="G66" s="58"/>
      <c r="H66" s="58"/>
      <c r="I66" s="149"/>
      <c r="J66" s="58"/>
      <c r="K66" s="59"/>
    </row>
    <row r="70" spans="2:12" s="1" customFormat="1" ht="6.9" customHeight="1">
      <c r="B70" s="60"/>
      <c r="C70" s="61"/>
      <c r="D70" s="61"/>
      <c r="E70" s="61"/>
      <c r="F70" s="61"/>
      <c r="G70" s="61"/>
      <c r="H70" s="61"/>
      <c r="I70" s="152"/>
      <c r="J70" s="61"/>
      <c r="K70" s="61"/>
      <c r="L70" s="62"/>
    </row>
    <row r="71" spans="2:12" s="1" customFormat="1" ht="36.9" customHeight="1">
      <c r="B71" s="42"/>
      <c r="C71" s="63" t="s">
        <v>151</v>
      </c>
      <c r="D71" s="64"/>
      <c r="E71" s="64"/>
      <c r="F71" s="64"/>
      <c r="G71" s="64"/>
      <c r="H71" s="64"/>
      <c r="I71" s="173"/>
      <c r="J71" s="64"/>
      <c r="K71" s="64"/>
      <c r="L71" s="62"/>
    </row>
    <row r="72" spans="2:12" s="1" customFormat="1" ht="6.9" customHeight="1">
      <c r="B72" s="42"/>
      <c r="C72" s="64"/>
      <c r="D72" s="64"/>
      <c r="E72" s="64"/>
      <c r="F72" s="64"/>
      <c r="G72" s="64"/>
      <c r="H72" s="64"/>
      <c r="I72" s="173"/>
      <c r="J72" s="64"/>
      <c r="K72" s="64"/>
      <c r="L72" s="62"/>
    </row>
    <row r="73" spans="2:12" s="1" customFormat="1" ht="14.4" customHeight="1">
      <c r="B73" s="42"/>
      <c r="C73" s="66" t="s">
        <v>18</v>
      </c>
      <c r="D73" s="64"/>
      <c r="E73" s="64"/>
      <c r="F73" s="64"/>
      <c r="G73" s="64"/>
      <c r="H73" s="64"/>
      <c r="I73" s="173"/>
      <c r="J73" s="64"/>
      <c r="K73" s="64"/>
      <c r="L73" s="62"/>
    </row>
    <row r="74" spans="2:12" s="1" customFormat="1" ht="16.5" customHeight="1">
      <c r="B74" s="42"/>
      <c r="C74" s="64"/>
      <c r="D74" s="64"/>
      <c r="E74" s="403" t="str">
        <f>E7</f>
        <v>Modernizace stávající infrastruktury FFP -  Bezručovo nám.13, Opava (2017-I)</v>
      </c>
      <c r="F74" s="404"/>
      <c r="G74" s="404"/>
      <c r="H74" s="404"/>
      <c r="I74" s="173"/>
      <c r="J74" s="64"/>
      <c r="K74" s="64"/>
      <c r="L74" s="62"/>
    </row>
    <row r="75" spans="2:12" ht="13.2">
      <c r="B75" s="29"/>
      <c r="C75" s="66" t="s">
        <v>116</v>
      </c>
      <c r="D75" s="174"/>
      <c r="E75" s="174"/>
      <c r="F75" s="174"/>
      <c r="G75" s="174"/>
      <c r="H75" s="174"/>
      <c r="J75" s="174"/>
      <c r="K75" s="174"/>
      <c r="L75" s="175"/>
    </row>
    <row r="76" spans="2:12" s="1" customFormat="1" ht="16.5" customHeight="1">
      <c r="B76" s="42"/>
      <c r="C76" s="64"/>
      <c r="D76" s="64"/>
      <c r="E76" s="403" t="s">
        <v>117</v>
      </c>
      <c r="F76" s="397"/>
      <c r="G76" s="397"/>
      <c r="H76" s="397"/>
      <c r="I76" s="173"/>
      <c r="J76" s="64"/>
      <c r="K76" s="64"/>
      <c r="L76" s="62"/>
    </row>
    <row r="77" spans="2:12" s="1" customFormat="1" ht="14.4" customHeight="1">
      <c r="B77" s="42"/>
      <c r="C77" s="66" t="s">
        <v>118</v>
      </c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7.25" customHeight="1">
      <c r="B78" s="42"/>
      <c r="C78" s="64"/>
      <c r="D78" s="64"/>
      <c r="E78" s="365" t="str">
        <f>E11</f>
        <v>01-2 - 01/2 - Zdravotechnika</v>
      </c>
      <c r="F78" s="397"/>
      <c r="G78" s="397"/>
      <c r="H78" s="397"/>
      <c r="I78" s="173"/>
      <c r="J78" s="64"/>
      <c r="K78" s="64"/>
      <c r="L78" s="62"/>
    </row>
    <row r="79" spans="2:12" s="1" customFormat="1" ht="6.9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18" customHeight="1">
      <c r="B80" s="42"/>
      <c r="C80" s="66" t="s">
        <v>24</v>
      </c>
      <c r="D80" s="64"/>
      <c r="E80" s="64"/>
      <c r="F80" s="176" t="str">
        <f>F14</f>
        <v xml:space="preserve"> </v>
      </c>
      <c r="G80" s="64"/>
      <c r="H80" s="64"/>
      <c r="I80" s="177" t="s">
        <v>26</v>
      </c>
      <c r="J80" s="74" t="str">
        <f>IF(J14="","",J14)</f>
        <v>15. 1. 2018</v>
      </c>
      <c r="K80" s="64"/>
      <c r="L80" s="62"/>
    </row>
    <row r="81" spans="2:65" s="1" customFormat="1" ht="6.9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3.2">
      <c r="B82" s="42"/>
      <c r="C82" s="66" t="s">
        <v>29</v>
      </c>
      <c r="D82" s="64"/>
      <c r="E82" s="64"/>
      <c r="F82" s="176" t="str">
        <f>E17</f>
        <v>Slezská univerzita v Opavě</v>
      </c>
      <c r="G82" s="64"/>
      <c r="H82" s="64"/>
      <c r="I82" s="177" t="s">
        <v>38</v>
      </c>
      <c r="J82" s="176" t="str">
        <f>E23</f>
        <v xml:space="preserve"> </v>
      </c>
      <c r="K82" s="64"/>
      <c r="L82" s="62"/>
    </row>
    <row r="83" spans="2:65" s="1" customFormat="1" ht="14.4" customHeight="1">
      <c r="B83" s="42"/>
      <c r="C83" s="66" t="s">
        <v>35</v>
      </c>
      <c r="D83" s="64"/>
      <c r="E83" s="64"/>
      <c r="F83" s="176" t="str">
        <f>IF(E20="","",E20)</f>
        <v/>
      </c>
      <c r="G83" s="64"/>
      <c r="H83" s="64"/>
      <c r="I83" s="173"/>
      <c r="J83" s="64"/>
      <c r="K83" s="64"/>
      <c r="L83" s="62"/>
    </row>
    <row r="84" spans="2:65" s="1" customFormat="1" ht="10.35" customHeight="1">
      <c r="B84" s="42"/>
      <c r="C84" s="64"/>
      <c r="D84" s="64"/>
      <c r="E84" s="64"/>
      <c r="F84" s="64"/>
      <c r="G84" s="64"/>
      <c r="H84" s="64"/>
      <c r="I84" s="173"/>
      <c r="J84" s="64"/>
      <c r="K84" s="64"/>
      <c r="L84" s="62"/>
    </row>
    <row r="85" spans="2:65" s="10" customFormat="1" ht="29.25" customHeight="1">
      <c r="B85" s="178"/>
      <c r="C85" s="179" t="s">
        <v>152</v>
      </c>
      <c r="D85" s="180" t="s">
        <v>60</v>
      </c>
      <c r="E85" s="180" t="s">
        <v>56</v>
      </c>
      <c r="F85" s="180" t="s">
        <v>153</v>
      </c>
      <c r="G85" s="180" t="s">
        <v>154</v>
      </c>
      <c r="H85" s="180" t="s">
        <v>155</v>
      </c>
      <c r="I85" s="181" t="s">
        <v>156</v>
      </c>
      <c r="J85" s="180" t="s">
        <v>122</v>
      </c>
      <c r="K85" s="182" t="s">
        <v>157</v>
      </c>
      <c r="L85" s="183"/>
      <c r="M85" s="82" t="s">
        <v>158</v>
      </c>
      <c r="N85" s="83" t="s">
        <v>45</v>
      </c>
      <c r="O85" s="83" t="s">
        <v>159</v>
      </c>
      <c r="P85" s="83" t="s">
        <v>160</v>
      </c>
      <c r="Q85" s="83" t="s">
        <v>161</v>
      </c>
      <c r="R85" s="83" t="s">
        <v>162</v>
      </c>
      <c r="S85" s="83" t="s">
        <v>163</v>
      </c>
      <c r="T85" s="84" t="s">
        <v>164</v>
      </c>
    </row>
    <row r="86" spans="2:65" s="1" customFormat="1" ht="29.25" customHeight="1">
      <c r="B86" s="42"/>
      <c r="C86" s="88" t="s">
        <v>123</v>
      </c>
      <c r="D86" s="64"/>
      <c r="E86" s="64"/>
      <c r="F86" s="64"/>
      <c r="G86" s="64"/>
      <c r="H86" s="64"/>
      <c r="I86" s="173"/>
      <c r="J86" s="184">
        <f>BK86</f>
        <v>0</v>
      </c>
      <c r="K86" s="64"/>
      <c r="L86" s="62"/>
      <c r="M86" s="85"/>
      <c r="N86" s="86"/>
      <c r="O86" s="86"/>
      <c r="P86" s="185">
        <f>P87</f>
        <v>0</v>
      </c>
      <c r="Q86" s="86"/>
      <c r="R86" s="185">
        <f>R87</f>
        <v>3.3693200000000005</v>
      </c>
      <c r="S86" s="86"/>
      <c r="T86" s="186">
        <f>T87</f>
        <v>0</v>
      </c>
      <c r="AT86" s="25" t="s">
        <v>74</v>
      </c>
      <c r="AU86" s="25" t="s">
        <v>124</v>
      </c>
      <c r="BK86" s="187">
        <f>BK87</f>
        <v>0</v>
      </c>
    </row>
    <row r="87" spans="2:65" s="11" customFormat="1" ht="37.35" customHeight="1">
      <c r="B87" s="188"/>
      <c r="C87" s="189"/>
      <c r="D87" s="190" t="s">
        <v>74</v>
      </c>
      <c r="E87" s="191" t="s">
        <v>523</v>
      </c>
      <c r="F87" s="191" t="s">
        <v>524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P88+P111+P129</f>
        <v>0</v>
      </c>
      <c r="Q87" s="196"/>
      <c r="R87" s="197">
        <f>R88+R111+R129</f>
        <v>3.3693200000000005</v>
      </c>
      <c r="S87" s="196"/>
      <c r="T87" s="198">
        <f>T88+T111+T129</f>
        <v>0</v>
      </c>
      <c r="AR87" s="199" t="s">
        <v>83</v>
      </c>
      <c r="AT87" s="200" t="s">
        <v>74</v>
      </c>
      <c r="AU87" s="200" t="s">
        <v>75</v>
      </c>
      <c r="AY87" s="199" t="s">
        <v>167</v>
      </c>
      <c r="BK87" s="201">
        <f>BK88+BK111+BK129</f>
        <v>0</v>
      </c>
    </row>
    <row r="88" spans="2:65" s="11" customFormat="1" ht="19.95" customHeight="1">
      <c r="B88" s="188"/>
      <c r="C88" s="189"/>
      <c r="D88" s="190" t="s">
        <v>74</v>
      </c>
      <c r="E88" s="202" t="s">
        <v>1371</v>
      </c>
      <c r="F88" s="202" t="s">
        <v>1372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SUM(P89:P110)</f>
        <v>0</v>
      </c>
      <c r="Q88" s="196"/>
      <c r="R88" s="197">
        <f>SUM(R89:R110)</f>
        <v>2.2204600000000001</v>
      </c>
      <c r="S88" s="196"/>
      <c r="T88" s="198">
        <f>SUM(T89:T110)</f>
        <v>0</v>
      </c>
      <c r="AR88" s="199" t="s">
        <v>83</v>
      </c>
      <c r="AT88" s="200" t="s">
        <v>74</v>
      </c>
      <c r="AU88" s="200" t="s">
        <v>28</v>
      </c>
      <c r="AY88" s="199" t="s">
        <v>167</v>
      </c>
      <c r="BK88" s="201">
        <f>SUM(BK89:BK110)</f>
        <v>0</v>
      </c>
    </row>
    <row r="89" spans="2:65" s="1" customFormat="1" ht="16.5" customHeight="1">
      <c r="B89" s="42"/>
      <c r="C89" s="204" t="s">
        <v>28</v>
      </c>
      <c r="D89" s="204" t="s">
        <v>169</v>
      </c>
      <c r="E89" s="205" t="s">
        <v>1373</v>
      </c>
      <c r="F89" s="206" t="s">
        <v>1374</v>
      </c>
      <c r="G89" s="207" t="s">
        <v>260</v>
      </c>
      <c r="H89" s="208">
        <v>28</v>
      </c>
      <c r="I89" s="209"/>
      <c r="J89" s="210">
        <f t="shared" ref="J89:J110" si="0">ROUND(I89*H89,1)</f>
        <v>0</v>
      </c>
      <c r="K89" s="206" t="s">
        <v>21</v>
      </c>
      <c r="L89" s="62"/>
      <c r="M89" s="211" t="s">
        <v>21</v>
      </c>
      <c r="N89" s="212" t="s">
        <v>46</v>
      </c>
      <c r="O89" s="43"/>
      <c r="P89" s="213">
        <f t="shared" ref="P89:P110" si="1">O89*H89</f>
        <v>0</v>
      </c>
      <c r="Q89" s="213">
        <v>2E-3</v>
      </c>
      <c r="R89" s="213">
        <f t="shared" ref="R89:R110" si="2">Q89*H89</f>
        <v>5.6000000000000001E-2</v>
      </c>
      <c r="S89" s="213">
        <v>0</v>
      </c>
      <c r="T89" s="214">
        <f t="shared" ref="T89:T110" si="3">S89*H89</f>
        <v>0</v>
      </c>
      <c r="AR89" s="25" t="s">
        <v>243</v>
      </c>
      <c r="AT89" s="25" t="s">
        <v>169</v>
      </c>
      <c r="AU89" s="25" t="s">
        <v>83</v>
      </c>
      <c r="AY89" s="25" t="s">
        <v>167</v>
      </c>
      <c r="BE89" s="215">
        <f t="shared" ref="BE89:BE110" si="4">IF(N89="základní",J89,0)</f>
        <v>0</v>
      </c>
      <c r="BF89" s="215">
        <f t="shared" ref="BF89:BF110" si="5">IF(N89="snížená",J89,0)</f>
        <v>0</v>
      </c>
      <c r="BG89" s="215">
        <f t="shared" ref="BG89:BG110" si="6">IF(N89="zákl. přenesená",J89,0)</f>
        <v>0</v>
      </c>
      <c r="BH89" s="215">
        <f t="shared" ref="BH89:BH110" si="7">IF(N89="sníž. přenesená",J89,0)</f>
        <v>0</v>
      </c>
      <c r="BI89" s="215">
        <f t="shared" ref="BI89:BI110" si="8">IF(N89="nulová",J89,0)</f>
        <v>0</v>
      </c>
      <c r="BJ89" s="25" t="s">
        <v>28</v>
      </c>
      <c r="BK89" s="215">
        <f t="shared" ref="BK89:BK110" si="9">ROUND(I89*H89,1)</f>
        <v>0</v>
      </c>
      <c r="BL89" s="25" t="s">
        <v>243</v>
      </c>
      <c r="BM89" s="25" t="s">
        <v>83</v>
      </c>
    </row>
    <row r="90" spans="2:65" s="1" customFormat="1" ht="16.5" customHeight="1">
      <c r="B90" s="42"/>
      <c r="C90" s="204" t="s">
        <v>83</v>
      </c>
      <c r="D90" s="204" t="s">
        <v>169</v>
      </c>
      <c r="E90" s="205" t="s">
        <v>1375</v>
      </c>
      <c r="F90" s="206" t="s">
        <v>1376</v>
      </c>
      <c r="G90" s="207" t="s">
        <v>260</v>
      </c>
      <c r="H90" s="208">
        <v>23</v>
      </c>
      <c r="I90" s="209"/>
      <c r="J90" s="210">
        <f t="shared" si="0"/>
        <v>0</v>
      </c>
      <c r="K90" s="206" t="s">
        <v>21</v>
      </c>
      <c r="L90" s="62"/>
      <c r="M90" s="211" t="s">
        <v>21</v>
      </c>
      <c r="N90" s="212" t="s">
        <v>46</v>
      </c>
      <c r="O90" s="43"/>
      <c r="P90" s="213">
        <f t="shared" si="1"/>
        <v>0</v>
      </c>
      <c r="Q90" s="213">
        <v>1.133E-2</v>
      </c>
      <c r="R90" s="213">
        <f t="shared" si="2"/>
        <v>0.26058999999999999</v>
      </c>
      <c r="S90" s="213">
        <v>0</v>
      </c>
      <c r="T90" s="214">
        <f t="shared" si="3"/>
        <v>0</v>
      </c>
      <c r="AR90" s="25" t="s">
        <v>243</v>
      </c>
      <c r="AT90" s="25" t="s">
        <v>169</v>
      </c>
      <c r="AU90" s="25" t="s">
        <v>83</v>
      </c>
      <c r="AY90" s="25" t="s">
        <v>167</v>
      </c>
      <c r="BE90" s="215">
        <f t="shared" si="4"/>
        <v>0</v>
      </c>
      <c r="BF90" s="215">
        <f t="shared" si="5"/>
        <v>0</v>
      </c>
      <c r="BG90" s="215">
        <f t="shared" si="6"/>
        <v>0</v>
      </c>
      <c r="BH90" s="215">
        <f t="shared" si="7"/>
        <v>0</v>
      </c>
      <c r="BI90" s="215">
        <f t="shared" si="8"/>
        <v>0</v>
      </c>
      <c r="BJ90" s="25" t="s">
        <v>28</v>
      </c>
      <c r="BK90" s="215">
        <f t="shared" si="9"/>
        <v>0</v>
      </c>
      <c r="BL90" s="25" t="s">
        <v>243</v>
      </c>
      <c r="BM90" s="25" t="s">
        <v>174</v>
      </c>
    </row>
    <row r="91" spans="2:65" s="1" customFormat="1" ht="16.5" customHeight="1">
      <c r="B91" s="42"/>
      <c r="C91" s="204" t="s">
        <v>178</v>
      </c>
      <c r="D91" s="204" t="s">
        <v>169</v>
      </c>
      <c r="E91" s="205" t="s">
        <v>1377</v>
      </c>
      <c r="F91" s="206" t="s">
        <v>1378</v>
      </c>
      <c r="G91" s="207" t="s">
        <v>260</v>
      </c>
      <c r="H91" s="208">
        <v>93</v>
      </c>
      <c r="I91" s="209"/>
      <c r="J91" s="210">
        <f t="shared" si="0"/>
        <v>0</v>
      </c>
      <c r="K91" s="206" t="s">
        <v>21</v>
      </c>
      <c r="L91" s="62"/>
      <c r="M91" s="211" t="s">
        <v>21</v>
      </c>
      <c r="N91" s="212" t="s">
        <v>46</v>
      </c>
      <c r="O91" s="43"/>
      <c r="P91" s="213">
        <f t="shared" si="1"/>
        <v>0</v>
      </c>
      <c r="Q91" s="213">
        <v>1.426E-2</v>
      </c>
      <c r="R91" s="213">
        <f t="shared" si="2"/>
        <v>1.3261799999999999</v>
      </c>
      <c r="S91" s="213">
        <v>0</v>
      </c>
      <c r="T91" s="214">
        <f t="shared" si="3"/>
        <v>0</v>
      </c>
      <c r="AR91" s="25" t="s">
        <v>243</v>
      </c>
      <c r="AT91" s="25" t="s">
        <v>169</v>
      </c>
      <c r="AU91" s="25" t="s">
        <v>83</v>
      </c>
      <c r="AY91" s="25" t="s">
        <v>167</v>
      </c>
      <c r="BE91" s="215">
        <f t="shared" si="4"/>
        <v>0</v>
      </c>
      <c r="BF91" s="215">
        <f t="shared" si="5"/>
        <v>0</v>
      </c>
      <c r="BG91" s="215">
        <f t="shared" si="6"/>
        <v>0</v>
      </c>
      <c r="BH91" s="215">
        <f t="shared" si="7"/>
        <v>0</v>
      </c>
      <c r="BI91" s="215">
        <f t="shared" si="8"/>
        <v>0</v>
      </c>
      <c r="BJ91" s="25" t="s">
        <v>28</v>
      </c>
      <c r="BK91" s="215">
        <f t="shared" si="9"/>
        <v>0</v>
      </c>
      <c r="BL91" s="25" t="s">
        <v>243</v>
      </c>
      <c r="BM91" s="25" t="s">
        <v>195</v>
      </c>
    </row>
    <row r="92" spans="2:65" s="1" customFormat="1" ht="16.5" customHeight="1">
      <c r="B92" s="42"/>
      <c r="C92" s="204" t="s">
        <v>174</v>
      </c>
      <c r="D92" s="204" t="s">
        <v>169</v>
      </c>
      <c r="E92" s="205" t="s">
        <v>1379</v>
      </c>
      <c r="F92" s="206" t="s">
        <v>1380</v>
      </c>
      <c r="G92" s="207" t="s">
        <v>1381</v>
      </c>
      <c r="H92" s="208">
        <v>4</v>
      </c>
      <c r="I92" s="209"/>
      <c r="J92" s="210">
        <f t="shared" si="0"/>
        <v>0</v>
      </c>
      <c r="K92" s="206" t="s">
        <v>21</v>
      </c>
      <c r="L92" s="62"/>
      <c r="M92" s="211" t="s">
        <v>21</v>
      </c>
      <c r="N92" s="212" t="s">
        <v>46</v>
      </c>
      <c r="O92" s="43"/>
      <c r="P92" s="213">
        <f t="shared" si="1"/>
        <v>0</v>
      </c>
      <c r="Q92" s="213">
        <v>1E-3</v>
      </c>
      <c r="R92" s="213">
        <f t="shared" si="2"/>
        <v>4.0000000000000001E-3</v>
      </c>
      <c r="S92" s="213">
        <v>0</v>
      </c>
      <c r="T92" s="214">
        <f t="shared" si="3"/>
        <v>0</v>
      </c>
      <c r="AR92" s="25" t="s">
        <v>243</v>
      </c>
      <c r="AT92" s="25" t="s">
        <v>169</v>
      </c>
      <c r="AU92" s="25" t="s">
        <v>83</v>
      </c>
      <c r="AY92" s="25" t="s">
        <v>167</v>
      </c>
      <c r="BE92" s="215">
        <f t="shared" si="4"/>
        <v>0</v>
      </c>
      <c r="BF92" s="215">
        <f t="shared" si="5"/>
        <v>0</v>
      </c>
      <c r="BG92" s="215">
        <f t="shared" si="6"/>
        <v>0</v>
      </c>
      <c r="BH92" s="215">
        <f t="shared" si="7"/>
        <v>0</v>
      </c>
      <c r="BI92" s="215">
        <f t="shared" si="8"/>
        <v>0</v>
      </c>
      <c r="BJ92" s="25" t="s">
        <v>28</v>
      </c>
      <c r="BK92" s="215">
        <f t="shared" si="9"/>
        <v>0</v>
      </c>
      <c r="BL92" s="25" t="s">
        <v>243</v>
      </c>
      <c r="BM92" s="25" t="s">
        <v>204</v>
      </c>
    </row>
    <row r="93" spans="2:65" s="1" customFormat="1" ht="16.5" customHeight="1">
      <c r="B93" s="42"/>
      <c r="C93" s="204" t="s">
        <v>191</v>
      </c>
      <c r="D93" s="204" t="s">
        <v>169</v>
      </c>
      <c r="E93" s="205" t="s">
        <v>1382</v>
      </c>
      <c r="F93" s="206" t="s">
        <v>1383</v>
      </c>
      <c r="G93" s="207" t="s">
        <v>1381</v>
      </c>
      <c r="H93" s="208">
        <v>4</v>
      </c>
      <c r="I93" s="209"/>
      <c r="J93" s="210">
        <f t="shared" si="0"/>
        <v>0</v>
      </c>
      <c r="K93" s="206" t="s">
        <v>21</v>
      </c>
      <c r="L93" s="62"/>
      <c r="M93" s="211" t="s">
        <v>21</v>
      </c>
      <c r="N93" s="212" t="s">
        <v>46</v>
      </c>
      <c r="O93" s="43"/>
      <c r="P93" s="213">
        <f t="shared" si="1"/>
        <v>0</v>
      </c>
      <c r="Q93" s="213">
        <v>9.9100000000000004E-3</v>
      </c>
      <c r="R93" s="213">
        <f t="shared" si="2"/>
        <v>3.9640000000000002E-2</v>
      </c>
      <c r="S93" s="213">
        <v>0</v>
      </c>
      <c r="T93" s="214">
        <f t="shared" si="3"/>
        <v>0</v>
      </c>
      <c r="AR93" s="25" t="s">
        <v>243</v>
      </c>
      <c r="AT93" s="25" t="s">
        <v>169</v>
      </c>
      <c r="AU93" s="25" t="s">
        <v>83</v>
      </c>
      <c r="AY93" s="25" t="s">
        <v>167</v>
      </c>
      <c r="BE93" s="215">
        <f t="shared" si="4"/>
        <v>0</v>
      </c>
      <c r="BF93" s="215">
        <f t="shared" si="5"/>
        <v>0</v>
      </c>
      <c r="BG93" s="215">
        <f t="shared" si="6"/>
        <v>0</v>
      </c>
      <c r="BH93" s="215">
        <f t="shared" si="7"/>
        <v>0</v>
      </c>
      <c r="BI93" s="215">
        <f t="shared" si="8"/>
        <v>0</v>
      </c>
      <c r="BJ93" s="25" t="s">
        <v>28</v>
      </c>
      <c r="BK93" s="215">
        <f t="shared" si="9"/>
        <v>0</v>
      </c>
      <c r="BL93" s="25" t="s">
        <v>243</v>
      </c>
      <c r="BM93" s="25" t="s">
        <v>215</v>
      </c>
    </row>
    <row r="94" spans="2:65" s="1" customFormat="1" ht="16.5" customHeight="1">
      <c r="B94" s="42"/>
      <c r="C94" s="204" t="s">
        <v>195</v>
      </c>
      <c r="D94" s="204" t="s">
        <v>169</v>
      </c>
      <c r="E94" s="205" t="s">
        <v>1384</v>
      </c>
      <c r="F94" s="206" t="s">
        <v>1385</v>
      </c>
      <c r="G94" s="207" t="s">
        <v>260</v>
      </c>
      <c r="H94" s="208">
        <v>48</v>
      </c>
      <c r="I94" s="209"/>
      <c r="J94" s="210">
        <f t="shared" si="0"/>
        <v>0</v>
      </c>
      <c r="K94" s="206" t="s">
        <v>21</v>
      </c>
      <c r="L94" s="62"/>
      <c r="M94" s="211" t="s">
        <v>21</v>
      </c>
      <c r="N94" s="212" t="s">
        <v>46</v>
      </c>
      <c r="O94" s="43"/>
      <c r="P94" s="213">
        <f t="shared" si="1"/>
        <v>0</v>
      </c>
      <c r="Q94" s="213">
        <v>2E-3</v>
      </c>
      <c r="R94" s="213">
        <f t="shared" si="2"/>
        <v>9.6000000000000002E-2</v>
      </c>
      <c r="S94" s="213">
        <v>0</v>
      </c>
      <c r="T94" s="214">
        <f t="shared" si="3"/>
        <v>0</v>
      </c>
      <c r="AR94" s="25" t="s">
        <v>243</v>
      </c>
      <c r="AT94" s="25" t="s">
        <v>169</v>
      </c>
      <c r="AU94" s="25" t="s">
        <v>83</v>
      </c>
      <c r="AY94" s="25" t="s">
        <v>167</v>
      </c>
      <c r="BE94" s="215">
        <f t="shared" si="4"/>
        <v>0</v>
      </c>
      <c r="BF94" s="215">
        <f t="shared" si="5"/>
        <v>0</v>
      </c>
      <c r="BG94" s="215">
        <f t="shared" si="6"/>
        <v>0</v>
      </c>
      <c r="BH94" s="215">
        <f t="shared" si="7"/>
        <v>0</v>
      </c>
      <c r="BI94" s="215">
        <f t="shared" si="8"/>
        <v>0</v>
      </c>
      <c r="BJ94" s="25" t="s">
        <v>28</v>
      </c>
      <c r="BK94" s="215">
        <f t="shared" si="9"/>
        <v>0</v>
      </c>
      <c r="BL94" s="25" t="s">
        <v>243</v>
      </c>
      <c r="BM94" s="25" t="s">
        <v>225</v>
      </c>
    </row>
    <row r="95" spans="2:65" s="1" customFormat="1" ht="16.5" customHeight="1">
      <c r="B95" s="42"/>
      <c r="C95" s="204" t="s">
        <v>199</v>
      </c>
      <c r="D95" s="204" t="s">
        <v>169</v>
      </c>
      <c r="E95" s="205" t="s">
        <v>1386</v>
      </c>
      <c r="F95" s="206" t="s">
        <v>1387</v>
      </c>
      <c r="G95" s="207" t="s">
        <v>1381</v>
      </c>
      <c r="H95" s="208">
        <v>16</v>
      </c>
      <c r="I95" s="209"/>
      <c r="J95" s="210">
        <f t="shared" si="0"/>
        <v>0</v>
      </c>
      <c r="K95" s="206" t="s">
        <v>21</v>
      </c>
      <c r="L95" s="62"/>
      <c r="M95" s="211" t="s">
        <v>21</v>
      </c>
      <c r="N95" s="212" t="s">
        <v>46</v>
      </c>
      <c r="O95" s="43"/>
      <c r="P95" s="213">
        <f t="shared" si="1"/>
        <v>0</v>
      </c>
      <c r="Q95" s="213">
        <v>1E-3</v>
      </c>
      <c r="R95" s="213">
        <f t="shared" si="2"/>
        <v>1.6E-2</v>
      </c>
      <c r="S95" s="213">
        <v>0</v>
      </c>
      <c r="T95" s="214">
        <f t="shared" si="3"/>
        <v>0</v>
      </c>
      <c r="AR95" s="25" t="s">
        <v>243</v>
      </c>
      <c r="AT95" s="25" t="s">
        <v>169</v>
      </c>
      <c r="AU95" s="25" t="s">
        <v>83</v>
      </c>
      <c r="AY95" s="25" t="s">
        <v>167</v>
      </c>
      <c r="BE95" s="215">
        <f t="shared" si="4"/>
        <v>0</v>
      </c>
      <c r="BF95" s="215">
        <f t="shared" si="5"/>
        <v>0</v>
      </c>
      <c r="BG95" s="215">
        <f t="shared" si="6"/>
        <v>0</v>
      </c>
      <c r="BH95" s="215">
        <f t="shared" si="7"/>
        <v>0</v>
      </c>
      <c r="BI95" s="215">
        <f t="shared" si="8"/>
        <v>0</v>
      </c>
      <c r="BJ95" s="25" t="s">
        <v>28</v>
      </c>
      <c r="BK95" s="215">
        <f t="shared" si="9"/>
        <v>0</v>
      </c>
      <c r="BL95" s="25" t="s">
        <v>243</v>
      </c>
      <c r="BM95" s="25" t="s">
        <v>236</v>
      </c>
    </row>
    <row r="96" spans="2:65" s="1" customFormat="1" ht="16.5" customHeight="1">
      <c r="B96" s="42"/>
      <c r="C96" s="204" t="s">
        <v>204</v>
      </c>
      <c r="D96" s="204" t="s">
        <v>169</v>
      </c>
      <c r="E96" s="205" t="s">
        <v>1388</v>
      </c>
      <c r="F96" s="206" t="s">
        <v>1389</v>
      </c>
      <c r="G96" s="207" t="s">
        <v>260</v>
      </c>
      <c r="H96" s="208">
        <v>15</v>
      </c>
      <c r="I96" s="209"/>
      <c r="J96" s="210">
        <f t="shared" si="0"/>
        <v>0</v>
      </c>
      <c r="K96" s="206" t="s">
        <v>21</v>
      </c>
      <c r="L96" s="62"/>
      <c r="M96" s="211" t="s">
        <v>21</v>
      </c>
      <c r="N96" s="212" t="s">
        <v>46</v>
      </c>
      <c r="O96" s="43"/>
      <c r="P96" s="213">
        <f t="shared" si="1"/>
        <v>0</v>
      </c>
      <c r="Q96" s="213">
        <v>9.2000000000000003E-4</v>
      </c>
      <c r="R96" s="213">
        <f t="shared" si="2"/>
        <v>1.38E-2</v>
      </c>
      <c r="S96" s="213">
        <v>0</v>
      </c>
      <c r="T96" s="214">
        <f t="shared" si="3"/>
        <v>0</v>
      </c>
      <c r="AR96" s="25" t="s">
        <v>243</v>
      </c>
      <c r="AT96" s="25" t="s">
        <v>169</v>
      </c>
      <c r="AU96" s="25" t="s">
        <v>83</v>
      </c>
      <c r="AY96" s="25" t="s">
        <v>167</v>
      </c>
      <c r="BE96" s="215">
        <f t="shared" si="4"/>
        <v>0</v>
      </c>
      <c r="BF96" s="215">
        <f t="shared" si="5"/>
        <v>0</v>
      </c>
      <c r="BG96" s="215">
        <f t="shared" si="6"/>
        <v>0</v>
      </c>
      <c r="BH96" s="215">
        <f t="shared" si="7"/>
        <v>0</v>
      </c>
      <c r="BI96" s="215">
        <f t="shared" si="8"/>
        <v>0</v>
      </c>
      <c r="BJ96" s="25" t="s">
        <v>28</v>
      </c>
      <c r="BK96" s="215">
        <f t="shared" si="9"/>
        <v>0</v>
      </c>
      <c r="BL96" s="25" t="s">
        <v>243</v>
      </c>
      <c r="BM96" s="25" t="s">
        <v>243</v>
      </c>
    </row>
    <row r="97" spans="2:65" s="1" customFormat="1" ht="16.5" customHeight="1">
      <c r="B97" s="42"/>
      <c r="C97" s="204" t="s">
        <v>211</v>
      </c>
      <c r="D97" s="204" t="s">
        <v>169</v>
      </c>
      <c r="E97" s="205" t="s">
        <v>1390</v>
      </c>
      <c r="F97" s="206" t="s">
        <v>1391</v>
      </c>
      <c r="G97" s="207" t="s">
        <v>260</v>
      </c>
      <c r="H97" s="208">
        <v>20</v>
      </c>
      <c r="I97" s="209"/>
      <c r="J97" s="210">
        <f t="shared" si="0"/>
        <v>0</v>
      </c>
      <c r="K97" s="206" t="s">
        <v>21</v>
      </c>
      <c r="L97" s="62"/>
      <c r="M97" s="211" t="s">
        <v>21</v>
      </c>
      <c r="N97" s="212" t="s">
        <v>46</v>
      </c>
      <c r="O97" s="43"/>
      <c r="P97" s="213">
        <f t="shared" si="1"/>
        <v>0</v>
      </c>
      <c r="Q97" s="213">
        <v>1.0499999999999999E-3</v>
      </c>
      <c r="R97" s="213">
        <f t="shared" si="2"/>
        <v>2.0999999999999998E-2</v>
      </c>
      <c r="S97" s="213">
        <v>0</v>
      </c>
      <c r="T97" s="214">
        <f t="shared" si="3"/>
        <v>0</v>
      </c>
      <c r="AR97" s="25" t="s">
        <v>243</v>
      </c>
      <c r="AT97" s="25" t="s">
        <v>169</v>
      </c>
      <c r="AU97" s="25" t="s">
        <v>83</v>
      </c>
      <c r="AY97" s="25" t="s">
        <v>167</v>
      </c>
      <c r="BE97" s="215">
        <f t="shared" si="4"/>
        <v>0</v>
      </c>
      <c r="BF97" s="215">
        <f t="shared" si="5"/>
        <v>0</v>
      </c>
      <c r="BG97" s="215">
        <f t="shared" si="6"/>
        <v>0</v>
      </c>
      <c r="BH97" s="215">
        <f t="shared" si="7"/>
        <v>0</v>
      </c>
      <c r="BI97" s="215">
        <f t="shared" si="8"/>
        <v>0</v>
      </c>
      <c r="BJ97" s="25" t="s">
        <v>28</v>
      </c>
      <c r="BK97" s="215">
        <f t="shared" si="9"/>
        <v>0</v>
      </c>
      <c r="BL97" s="25" t="s">
        <v>243</v>
      </c>
      <c r="BM97" s="25" t="s">
        <v>251</v>
      </c>
    </row>
    <row r="98" spans="2:65" s="1" customFormat="1" ht="16.5" customHeight="1">
      <c r="B98" s="42"/>
      <c r="C98" s="204" t="s">
        <v>215</v>
      </c>
      <c r="D98" s="204" t="s">
        <v>169</v>
      </c>
      <c r="E98" s="205" t="s">
        <v>1392</v>
      </c>
      <c r="F98" s="206" t="s">
        <v>1393</v>
      </c>
      <c r="G98" s="207" t="s">
        <v>1381</v>
      </c>
      <c r="H98" s="208">
        <v>6</v>
      </c>
      <c r="I98" s="209"/>
      <c r="J98" s="210">
        <f t="shared" si="0"/>
        <v>0</v>
      </c>
      <c r="K98" s="206" t="s">
        <v>21</v>
      </c>
      <c r="L98" s="62"/>
      <c r="M98" s="211" t="s">
        <v>21</v>
      </c>
      <c r="N98" s="212" t="s">
        <v>46</v>
      </c>
      <c r="O98" s="43"/>
      <c r="P98" s="213">
        <f t="shared" si="1"/>
        <v>0</v>
      </c>
      <c r="Q98" s="213">
        <v>0</v>
      </c>
      <c r="R98" s="213">
        <f t="shared" si="2"/>
        <v>0</v>
      </c>
      <c r="S98" s="213">
        <v>0</v>
      </c>
      <c r="T98" s="214">
        <f t="shared" si="3"/>
        <v>0</v>
      </c>
      <c r="AR98" s="25" t="s">
        <v>243</v>
      </c>
      <c r="AT98" s="25" t="s">
        <v>169</v>
      </c>
      <c r="AU98" s="25" t="s">
        <v>83</v>
      </c>
      <c r="AY98" s="25" t="s">
        <v>167</v>
      </c>
      <c r="BE98" s="215">
        <f t="shared" si="4"/>
        <v>0</v>
      </c>
      <c r="BF98" s="215">
        <f t="shared" si="5"/>
        <v>0</v>
      </c>
      <c r="BG98" s="215">
        <f t="shared" si="6"/>
        <v>0</v>
      </c>
      <c r="BH98" s="215">
        <f t="shared" si="7"/>
        <v>0</v>
      </c>
      <c r="BI98" s="215">
        <f t="shared" si="8"/>
        <v>0</v>
      </c>
      <c r="BJ98" s="25" t="s">
        <v>28</v>
      </c>
      <c r="BK98" s="215">
        <f t="shared" si="9"/>
        <v>0</v>
      </c>
      <c r="BL98" s="25" t="s">
        <v>243</v>
      </c>
      <c r="BM98" s="25" t="s">
        <v>265</v>
      </c>
    </row>
    <row r="99" spans="2:65" s="1" customFormat="1" ht="16.5" customHeight="1">
      <c r="B99" s="42"/>
      <c r="C99" s="204" t="s">
        <v>219</v>
      </c>
      <c r="D99" s="204" t="s">
        <v>169</v>
      </c>
      <c r="E99" s="205" t="s">
        <v>1394</v>
      </c>
      <c r="F99" s="206" t="s">
        <v>1395</v>
      </c>
      <c r="G99" s="207" t="s">
        <v>1381</v>
      </c>
      <c r="H99" s="208">
        <v>7</v>
      </c>
      <c r="I99" s="209"/>
      <c r="J99" s="210">
        <f t="shared" si="0"/>
        <v>0</v>
      </c>
      <c r="K99" s="206" t="s">
        <v>21</v>
      </c>
      <c r="L99" s="62"/>
      <c r="M99" s="211" t="s">
        <v>21</v>
      </c>
      <c r="N99" s="212" t="s">
        <v>46</v>
      </c>
      <c r="O99" s="43"/>
      <c r="P99" s="213">
        <f t="shared" si="1"/>
        <v>0</v>
      </c>
      <c r="Q99" s="213">
        <v>0</v>
      </c>
      <c r="R99" s="213">
        <f t="shared" si="2"/>
        <v>0</v>
      </c>
      <c r="S99" s="213">
        <v>0</v>
      </c>
      <c r="T99" s="214">
        <f t="shared" si="3"/>
        <v>0</v>
      </c>
      <c r="AR99" s="25" t="s">
        <v>243</v>
      </c>
      <c r="AT99" s="25" t="s">
        <v>169</v>
      </c>
      <c r="AU99" s="25" t="s">
        <v>83</v>
      </c>
      <c r="AY99" s="25" t="s">
        <v>167</v>
      </c>
      <c r="BE99" s="215">
        <f t="shared" si="4"/>
        <v>0</v>
      </c>
      <c r="BF99" s="215">
        <f t="shared" si="5"/>
        <v>0</v>
      </c>
      <c r="BG99" s="215">
        <f t="shared" si="6"/>
        <v>0</v>
      </c>
      <c r="BH99" s="215">
        <f t="shared" si="7"/>
        <v>0</v>
      </c>
      <c r="BI99" s="215">
        <f t="shared" si="8"/>
        <v>0</v>
      </c>
      <c r="BJ99" s="25" t="s">
        <v>28</v>
      </c>
      <c r="BK99" s="215">
        <f t="shared" si="9"/>
        <v>0</v>
      </c>
      <c r="BL99" s="25" t="s">
        <v>243</v>
      </c>
      <c r="BM99" s="25" t="s">
        <v>275</v>
      </c>
    </row>
    <row r="100" spans="2:65" s="1" customFormat="1" ht="16.5" customHeight="1">
      <c r="B100" s="42"/>
      <c r="C100" s="204" t="s">
        <v>225</v>
      </c>
      <c r="D100" s="204" t="s">
        <v>169</v>
      </c>
      <c r="E100" s="205" t="s">
        <v>1396</v>
      </c>
      <c r="F100" s="206" t="s">
        <v>1397</v>
      </c>
      <c r="G100" s="207" t="s">
        <v>1381</v>
      </c>
      <c r="H100" s="208">
        <v>3</v>
      </c>
      <c r="I100" s="209"/>
      <c r="J100" s="210">
        <f t="shared" si="0"/>
        <v>0</v>
      </c>
      <c r="K100" s="206" t="s">
        <v>21</v>
      </c>
      <c r="L100" s="62"/>
      <c r="M100" s="211" t="s">
        <v>21</v>
      </c>
      <c r="N100" s="212" t="s">
        <v>46</v>
      </c>
      <c r="O100" s="43"/>
      <c r="P100" s="213">
        <f t="shared" si="1"/>
        <v>0</v>
      </c>
      <c r="Q100" s="213">
        <v>0</v>
      </c>
      <c r="R100" s="213">
        <f t="shared" si="2"/>
        <v>0</v>
      </c>
      <c r="S100" s="213">
        <v>0</v>
      </c>
      <c r="T100" s="214">
        <f t="shared" si="3"/>
        <v>0</v>
      </c>
      <c r="AR100" s="25" t="s">
        <v>243</v>
      </c>
      <c r="AT100" s="25" t="s">
        <v>169</v>
      </c>
      <c r="AU100" s="25" t="s">
        <v>83</v>
      </c>
      <c r="AY100" s="25" t="s">
        <v>167</v>
      </c>
      <c r="BE100" s="215">
        <f t="shared" si="4"/>
        <v>0</v>
      </c>
      <c r="BF100" s="215">
        <f t="shared" si="5"/>
        <v>0</v>
      </c>
      <c r="BG100" s="215">
        <f t="shared" si="6"/>
        <v>0</v>
      </c>
      <c r="BH100" s="215">
        <f t="shared" si="7"/>
        <v>0</v>
      </c>
      <c r="BI100" s="215">
        <f t="shared" si="8"/>
        <v>0</v>
      </c>
      <c r="BJ100" s="25" t="s">
        <v>28</v>
      </c>
      <c r="BK100" s="215">
        <f t="shared" si="9"/>
        <v>0</v>
      </c>
      <c r="BL100" s="25" t="s">
        <v>243</v>
      </c>
      <c r="BM100" s="25" t="s">
        <v>282</v>
      </c>
    </row>
    <row r="101" spans="2:65" s="1" customFormat="1" ht="16.5" customHeight="1">
      <c r="B101" s="42"/>
      <c r="C101" s="204" t="s">
        <v>229</v>
      </c>
      <c r="D101" s="204" t="s">
        <v>169</v>
      </c>
      <c r="E101" s="205" t="s">
        <v>1398</v>
      </c>
      <c r="F101" s="206" t="s">
        <v>1399</v>
      </c>
      <c r="G101" s="207" t="s">
        <v>1381</v>
      </c>
      <c r="H101" s="208">
        <v>1</v>
      </c>
      <c r="I101" s="209"/>
      <c r="J101" s="210">
        <f t="shared" si="0"/>
        <v>0</v>
      </c>
      <c r="K101" s="206" t="s">
        <v>21</v>
      </c>
      <c r="L101" s="62"/>
      <c r="M101" s="211" t="s">
        <v>21</v>
      </c>
      <c r="N101" s="212" t="s">
        <v>46</v>
      </c>
      <c r="O101" s="43"/>
      <c r="P101" s="213">
        <f t="shared" si="1"/>
        <v>0</v>
      </c>
      <c r="Q101" s="213">
        <v>1E-3</v>
      </c>
      <c r="R101" s="213">
        <f t="shared" si="2"/>
        <v>1E-3</v>
      </c>
      <c r="S101" s="213">
        <v>0</v>
      </c>
      <c r="T101" s="214">
        <f t="shared" si="3"/>
        <v>0</v>
      </c>
      <c r="AR101" s="25" t="s">
        <v>243</v>
      </c>
      <c r="AT101" s="25" t="s">
        <v>169</v>
      </c>
      <c r="AU101" s="25" t="s">
        <v>83</v>
      </c>
      <c r="AY101" s="25" t="s">
        <v>167</v>
      </c>
      <c r="BE101" s="215">
        <f t="shared" si="4"/>
        <v>0</v>
      </c>
      <c r="BF101" s="215">
        <f t="shared" si="5"/>
        <v>0</v>
      </c>
      <c r="BG101" s="215">
        <f t="shared" si="6"/>
        <v>0</v>
      </c>
      <c r="BH101" s="215">
        <f t="shared" si="7"/>
        <v>0</v>
      </c>
      <c r="BI101" s="215">
        <f t="shared" si="8"/>
        <v>0</v>
      </c>
      <c r="BJ101" s="25" t="s">
        <v>28</v>
      </c>
      <c r="BK101" s="215">
        <f t="shared" si="9"/>
        <v>0</v>
      </c>
      <c r="BL101" s="25" t="s">
        <v>243</v>
      </c>
      <c r="BM101" s="25" t="s">
        <v>291</v>
      </c>
    </row>
    <row r="102" spans="2:65" s="1" customFormat="1" ht="16.5" customHeight="1">
      <c r="B102" s="42"/>
      <c r="C102" s="204" t="s">
        <v>236</v>
      </c>
      <c r="D102" s="204" t="s">
        <v>169</v>
      </c>
      <c r="E102" s="205" t="s">
        <v>1400</v>
      </c>
      <c r="F102" s="206" t="s">
        <v>1401</v>
      </c>
      <c r="G102" s="207" t="s">
        <v>1381</v>
      </c>
      <c r="H102" s="208">
        <v>2</v>
      </c>
      <c r="I102" s="209"/>
      <c r="J102" s="210">
        <f t="shared" si="0"/>
        <v>0</v>
      </c>
      <c r="K102" s="206" t="s">
        <v>21</v>
      </c>
      <c r="L102" s="62"/>
      <c r="M102" s="211" t="s">
        <v>21</v>
      </c>
      <c r="N102" s="212" t="s">
        <v>46</v>
      </c>
      <c r="O102" s="43"/>
      <c r="P102" s="213">
        <f t="shared" si="1"/>
        <v>0</v>
      </c>
      <c r="Q102" s="213">
        <v>2E-3</v>
      </c>
      <c r="R102" s="213">
        <f t="shared" si="2"/>
        <v>4.0000000000000001E-3</v>
      </c>
      <c r="S102" s="213">
        <v>0</v>
      </c>
      <c r="T102" s="214">
        <f t="shared" si="3"/>
        <v>0</v>
      </c>
      <c r="AR102" s="25" t="s">
        <v>243</v>
      </c>
      <c r="AT102" s="25" t="s">
        <v>169</v>
      </c>
      <c r="AU102" s="25" t="s">
        <v>83</v>
      </c>
      <c r="AY102" s="25" t="s">
        <v>167</v>
      </c>
      <c r="BE102" s="215">
        <f t="shared" si="4"/>
        <v>0</v>
      </c>
      <c r="BF102" s="215">
        <f t="shared" si="5"/>
        <v>0</v>
      </c>
      <c r="BG102" s="215">
        <f t="shared" si="6"/>
        <v>0</v>
      </c>
      <c r="BH102" s="215">
        <f t="shared" si="7"/>
        <v>0</v>
      </c>
      <c r="BI102" s="215">
        <f t="shared" si="8"/>
        <v>0</v>
      </c>
      <c r="BJ102" s="25" t="s">
        <v>28</v>
      </c>
      <c r="BK102" s="215">
        <f t="shared" si="9"/>
        <v>0</v>
      </c>
      <c r="BL102" s="25" t="s">
        <v>243</v>
      </c>
      <c r="BM102" s="25" t="s">
        <v>297</v>
      </c>
    </row>
    <row r="103" spans="2:65" s="1" customFormat="1" ht="16.5" customHeight="1">
      <c r="B103" s="42"/>
      <c r="C103" s="204" t="s">
        <v>10</v>
      </c>
      <c r="D103" s="204" t="s">
        <v>169</v>
      </c>
      <c r="E103" s="205" t="s">
        <v>1402</v>
      </c>
      <c r="F103" s="206" t="s">
        <v>1403</v>
      </c>
      <c r="G103" s="207" t="s">
        <v>1381</v>
      </c>
      <c r="H103" s="208">
        <v>10</v>
      </c>
      <c r="I103" s="209"/>
      <c r="J103" s="210">
        <f t="shared" si="0"/>
        <v>0</v>
      </c>
      <c r="K103" s="206" t="s">
        <v>21</v>
      </c>
      <c r="L103" s="62"/>
      <c r="M103" s="211" t="s">
        <v>21</v>
      </c>
      <c r="N103" s="212" t="s">
        <v>46</v>
      </c>
      <c r="O103" s="43"/>
      <c r="P103" s="213">
        <f t="shared" si="1"/>
        <v>0</v>
      </c>
      <c r="Q103" s="213">
        <v>3.0000000000000001E-3</v>
      </c>
      <c r="R103" s="213">
        <f t="shared" si="2"/>
        <v>0.03</v>
      </c>
      <c r="S103" s="213">
        <v>0</v>
      </c>
      <c r="T103" s="214">
        <f t="shared" si="3"/>
        <v>0</v>
      </c>
      <c r="AR103" s="25" t="s">
        <v>243</v>
      </c>
      <c r="AT103" s="25" t="s">
        <v>169</v>
      </c>
      <c r="AU103" s="25" t="s">
        <v>83</v>
      </c>
      <c r="AY103" s="25" t="s">
        <v>167</v>
      </c>
      <c r="BE103" s="215">
        <f t="shared" si="4"/>
        <v>0</v>
      </c>
      <c r="BF103" s="215">
        <f t="shared" si="5"/>
        <v>0</v>
      </c>
      <c r="BG103" s="215">
        <f t="shared" si="6"/>
        <v>0</v>
      </c>
      <c r="BH103" s="215">
        <f t="shared" si="7"/>
        <v>0</v>
      </c>
      <c r="BI103" s="215">
        <f t="shared" si="8"/>
        <v>0</v>
      </c>
      <c r="BJ103" s="25" t="s">
        <v>28</v>
      </c>
      <c r="BK103" s="215">
        <f t="shared" si="9"/>
        <v>0</v>
      </c>
      <c r="BL103" s="25" t="s">
        <v>243</v>
      </c>
      <c r="BM103" s="25" t="s">
        <v>315</v>
      </c>
    </row>
    <row r="104" spans="2:65" s="1" customFormat="1" ht="16.5" customHeight="1">
      <c r="B104" s="42"/>
      <c r="C104" s="204" t="s">
        <v>243</v>
      </c>
      <c r="D104" s="204" t="s">
        <v>169</v>
      </c>
      <c r="E104" s="205" t="s">
        <v>1404</v>
      </c>
      <c r="F104" s="206" t="s">
        <v>1405</v>
      </c>
      <c r="G104" s="207" t="s">
        <v>1381</v>
      </c>
      <c r="H104" s="208">
        <v>5</v>
      </c>
      <c r="I104" s="209"/>
      <c r="J104" s="210">
        <f t="shared" si="0"/>
        <v>0</v>
      </c>
      <c r="K104" s="206" t="s">
        <v>21</v>
      </c>
      <c r="L104" s="62"/>
      <c r="M104" s="211" t="s">
        <v>21</v>
      </c>
      <c r="N104" s="212" t="s">
        <v>46</v>
      </c>
      <c r="O104" s="43"/>
      <c r="P104" s="213">
        <f t="shared" si="1"/>
        <v>0</v>
      </c>
      <c r="Q104" s="213">
        <v>5.6499999999999996E-3</v>
      </c>
      <c r="R104" s="213">
        <f t="shared" si="2"/>
        <v>2.8249999999999997E-2</v>
      </c>
      <c r="S104" s="213">
        <v>0</v>
      </c>
      <c r="T104" s="214">
        <f t="shared" si="3"/>
        <v>0</v>
      </c>
      <c r="AR104" s="25" t="s">
        <v>243</v>
      </c>
      <c r="AT104" s="25" t="s">
        <v>169</v>
      </c>
      <c r="AU104" s="25" t="s">
        <v>83</v>
      </c>
      <c r="AY104" s="25" t="s">
        <v>167</v>
      </c>
      <c r="BE104" s="215">
        <f t="shared" si="4"/>
        <v>0</v>
      </c>
      <c r="BF104" s="215">
        <f t="shared" si="5"/>
        <v>0</v>
      </c>
      <c r="BG104" s="215">
        <f t="shared" si="6"/>
        <v>0</v>
      </c>
      <c r="BH104" s="215">
        <f t="shared" si="7"/>
        <v>0</v>
      </c>
      <c r="BI104" s="215">
        <f t="shared" si="8"/>
        <v>0</v>
      </c>
      <c r="BJ104" s="25" t="s">
        <v>28</v>
      </c>
      <c r="BK104" s="215">
        <f t="shared" si="9"/>
        <v>0</v>
      </c>
      <c r="BL104" s="25" t="s">
        <v>243</v>
      </c>
      <c r="BM104" s="25" t="s">
        <v>322</v>
      </c>
    </row>
    <row r="105" spans="2:65" s="1" customFormat="1" ht="16.5" customHeight="1">
      <c r="B105" s="42"/>
      <c r="C105" s="204" t="s">
        <v>248</v>
      </c>
      <c r="D105" s="204" t="s">
        <v>169</v>
      </c>
      <c r="E105" s="205" t="s">
        <v>1406</v>
      </c>
      <c r="F105" s="206" t="s">
        <v>1407</v>
      </c>
      <c r="G105" s="207" t="s">
        <v>1408</v>
      </c>
      <c r="H105" s="208">
        <v>52</v>
      </c>
      <c r="I105" s="209"/>
      <c r="J105" s="210">
        <f t="shared" si="0"/>
        <v>0</v>
      </c>
      <c r="K105" s="206" t="s">
        <v>21</v>
      </c>
      <c r="L105" s="62"/>
      <c r="M105" s="211" t="s">
        <v>21</v>
      </c>
      <c r="N105" s="212" t="s">
        <v>46</v>
      </c>
      <c r="O105" s="43"/>
      <c r="P105" s="213">
        <f t="shared" si="1"/>
        <v>0</v>
      </c>
      <c r="Q105" s="213">
        <v>1E-3</v>
      </c>
      <c r="R105" s="213">
        <f t="shared" si="2"/>
        <v>5.2000000000000005E-2</v>
      </c>
      <c r="S105" s="213">
        <v>0</v>
      </c>
      <c r="T105" s="214">
        <f t="shared" si="3"/>
        <v>0</v>
      </c>
      <c r="AR105" s="25" t="s">
        <v>243</v>
      </c>
      <c r="AT105" s="25" t="s">
        <v>169</v>
      </c>
      <c r="AU105" s="25" t="s">
        <v>83</v>
      </c>
      <c r="AY105" s="25" t="s">
        <v>167</v>
      </c>
      <c r="BE105" s="215">
        <f t="shared" si="4"/>
        <v>0</v>
      </c>
      <c r="BF105" s="215">
        <f t="shared" si="5"/>
        <v>0</v>
      </c>
      <c r="BG105" s="215">
        <f t="shared" si="6"/>
        <v>0</v>
      </c>
      <c r="BH105" s="215">
        <f t="shared" si="7"/>
        <v>0</v>
      </c>
      <c r="BI105" s="215">
        <f t="shared" si="8"/>
        <v>0</v>
      </c>
      <c r="BJ105" s="25" t="s">
        <v>28</v>
      </c>
      <c r="BK105" s="215">
        <f t="shared" si="9"/>
        <v>0</v>
      </c>
      <c r="BL105" s="25" t="s">
        <v>243</v>
      </c>
      <c r="BM105" s="25" t="s">
        <v>331</v>
      </c>
    </row>
    <row r="106" spans="2:65" s="1" customFormat="1" ht="16.5" customHeight="1">
      <c r="B106" s="42"/>
      <c r="C106" s="204" t="s">
        <v>251</v>
      </c>
      <c r="D106" s="204" t="s">
        <v>169</v>
      </c>
      <c r="E106" s="205" t="s">
        <v>1409</v>
      </c>
      <c r="F106" s="206" t="s">
        <v>1410</v>
      </c>
      <c r="G106" s="207" t="s">
        <v>260</v>
      </c>
      <c r="H106" s="208">
        <v>83</v>
      </c>
      <c r="I106" s="209"/>
      <c r="J106" s="210">
        <f t="shared" si="0"/>
        <v>0</v>
      </c>
      <c r="K106" s="206" t="s">
        <v>21</v>
      </c>
      <c r="L106" s="62"/>
      <c r="M106" s="211" t="s">
        <v>21</v>
      </c>
      <c r="N106" s="212" t="s">
        <v>46</v>
      </c>
      <c r="O106" s="43"/>
      <c r="P106" s="213">
        <f t="shared" si="1"/>
        <v>0</v>
      </c>
      <c r="Q106" s="213">
        <v>0</v>
      </c>
      <c r="R106" s="213">
        <f t="shared" si="2"/>
        <v>0</v>
      </c>
      <c r="S106" s="213">
        <v>0</v>
      </c>
      <c r="T106" s="214">
        <f t="shared" si="3"/>
        <v>0</v>
      </c>
      <c r="AR106" s="25" t="s">
        <v>243</v>
      </c>
      <c r="AT106" s="25" t="s">
        <v>169</v>
      </c>
      <c r="AU106" s="25" t="s">
        <v>83</v>
      </c>
      <c r="AY106" s="25" t="s">
        <v>167</v>
      </c>
      <c r="BE106" s="215">
        <f t="shared" si="4"/>
        <v>0</v>
      </c>
      <c r="BF106" s="215">
        <f t="shared" si="5"/>
        <v>0</v>
      </c>
      <c r="BG106" s="215">
        <f t="shared" si="6"/>
        <v>0</v>
      </c>
      <c r="BH106" s="215">
        <f t="shared" si="7"/>
        <v>0</v>
      </c>
      <c r="BI106" s="215">
        <f t="shared" si="8"/>
        <v>0</v>
      </c>
      <c r="BJ106" s="25" t="s">
        <v>28</v>
      </c>
      <c r="BK106" s="215">
        <f t="shared" si="9"/>
        <v>0</v>
      </c>
      <c r="BL106" s="25" t="s">
        <v>243</v>
      </c>
      <c r="BM106" s="25" t="s">
        <v>343</v>
      </c>
    </row>
    <row r="107" spans="2:65" s="1" customFormat="1" ht="16.5" customHeight="1">
      <c r="B107" s="42"/>
      <c r="C107" s="204" t="s">
        <v>259</v>
      </c>
      <c r="D107" s="204" t="s">
        <v>169</v>
      </c>
      <c r="E107" s="205" t="s">
        <v>1411</v>
      </c>
      <c r="F107" s="206" t="s">
        <v>1412</v>
      </c>
      <c r="G107" s="207" t="s">
        <v>260</v>
      </c>
      <c r="H107" s="208">
        <v>93</v>
      </c>
      <c r="I107" s="209"/>
      <c r="J107" s="210">
        <f t="shared" si="0"/>
        <v>0</v>
      </c>
      <c r="K107" s="206" t="s">
        <v>21</v>
      </c>
      <c r="L107" s="62"/>
      <c r="M107" s="211" t="s">
        <v>21</v>
      </c>
      <c r="N107" s="212" t="s">
        <v>46</v>
      </c>
      <c r="O107" s="43"/>
      <c r="P107" s="213">
        <f t="shared" si="1"/>
        <v>0</v>
      </c>
      <c r="Q107" s="213">
        <v>0</v>
      </c>
      <c r="R107" s="213">
        <f t="shared" si="2"/>
        <v>0</v>
      </c>
      <c r="S107" s="213">
        <v>0</v>
      </c>
      <c r="T107" s="214">
        <f t="shared" si="3"/>
        <v>0</v>
      </c>
      <c r="AR107" s="25" t="s">
        <v>243</v>
      </c>
      <c r="AT107" s="25" t="s">
        <v>169</v>
      </c>
      <c r="AU107" s="25" t="s">
        <v>83</v>
      </c>
      <c r="AY107" s="25" t="s">
        <v>167</v>
      </c>
      <c r="BE107" s="215">
        <f t="shared" si="4"/>
        <v>0</v>
      </c>
      <c r="BF107" s="215">
        <f t="shared" si="5"/>
        <v>0</v>
      </c>
      <c r="BG107" s="215">
        <f t="shared" si="6"/>
        <v>0</v>
      </c>
      <c r="BH107" s="215">
        <f t="shared" si="7"/>
        <v>0</v>
      </c>
      <c r="BI107" s="215">
        <f t="shared" si="8"/>
        <v>0</v>
      </c>
      <c r="BJ107" s="25" t="s">
        <v>28</v>
      </c>
      <c r="BK107" s="215">
        <f t="shared" si="9"/>
        <v>0</v>
      </c>
      <c r="BL107" s="25" t="s">
        <v>243</v>
      </c>
      <c r="BM107" s="25" t="s">
        <v>353</v>
      </c>
    </row>
    <row r="108" spans="2:65" s="1" customFormat="1" ht="16.5" customHeight="1">
      <c r="B108" s="42"/>
      <c r="C108" s="204" t="s">
        <v>265</v>
      </c>
      <c r="D108" s="204" t="s">
        <v>169</v>
      </c>
      <c r="E108" s="205" t="s">
        <v>1413</v>
      </c>
      <c r="F108" s="206" t="s">
        <v>1414</v>
      </c>
      <c r="G108" s="207" t="s">
        <v>1381</v>
      </c>
      <c r="H108" s="208">
        <v>32</v>
      </c>
      <c r="I108" s="209"/>
      <c r="J108" s="210">
        <f t="shared" si="0"/>
        <v>0</v>
      </c>
      <c r="K108" s="206" t="s">
        <v>21</v>
      </c>
      <c r="L108" s="62"/>
      <c r="M108" s="211" t="s">
        <v>21</v>
      </c>
      <c r="N108" s="212" t="s">
        <v>46</v>
      </c>
      <c r="O108" s="43"/>
      <c r="P108" s="213">
        <f t="shared" si="1"/>
        <v>0</v>
      </c>
      <c r="Q108" s="213">
        <v>1E-3</v>
      </c>
      <c r="R108" s="213">
        <f t="shared" si="2"/>
        <v>3.2000000000000001E-2</v>
      </c>
      <c r="S108" s="213">
        <v>0</v>
      </c>
      <c r="T108" s="214">
        <f t="shared" si="3"/>
        <v>0</v>
      </c>
      <c r="AR108" s="25" t="s">
        <v>243</v>
      </c>
      <c r="AT108" s="25" t="s">
        <v>169</v>
      </c>
      <c r="AU108" s="25" t="s">
        <v>83</v>
      </c>
      <c r="AY108" s="25" t="s">
        <v>167</v>
      </c>
      <c r="BE108" s="215">
        <f t="shared" si="4"/>
        <v>0</v>
      </c>
      <c r="BF108" s="215">
        <f t="shared" si="5"/>
        <v>0</v>
      </c>
      <c r="BG108" s="215">
        <f t="shared" si="6"/>
        <v>0</v>
      </c>
      <c r="BH108" s="215">
        <f t="shared" si="7"/>
        <v>0</v>
      </c>
      <c r="BI108" s="215">
        <f t="shared" si="8"/>
        <v>0</v>
      </c>
      <c r="BJ108" s="25" t="s">
        <v>28</v>
      </c>
      <c r="BK108" s="215">
        <f t="shared" si="9"/>
        <v>0</v>
      </c>
      <c r="BL108" s="25" t="s">
        <v>243</v>
      </c>
      <c r="BM108" s="25" t="s">
        <v>360</v>
      </c>
    </row>
    <row r="109" spans="2:65" s="1" customFormat="1" ht="16.5" customHeight="1">
      <c r="B109" s="42"/>
      <c r="C109" s="204" t="s">
        <v>9</v>
      </c>
      <c r="D109" s="204" t="s">
        <v>169</v>
      </c>
      <c r="E109" s="205" t="s">
        <v>1415</v>
      </c>
      <c r="F109" s="206" t="s">
        <v>1416</v>
      </c>
      <c r="G109" s="207" t="s">
        <v>1417</v>
      </c>
      <c r="H109" s="208">
        <v>12</v>
      </c>
      <c r="I109" s="209"/>
      <c r="J109" s="210">
        <f t="shared" si="0"/>
        <v>0</v>
      </c>
      <c r="K109" s="206" t="s">
        <v>21</v>
      </c>
      <c r="L109" s="62"/>
      <c r="M109" s="211" t="s">
        <v>21</v>
      </c>
      <c r="N109" s="212" t="s">
        <v>46</v>
      </c>
      <c r="O109" s="43"/>
      <c r="P109" s="213">
        <f t="shared" si="1"/>
        <v>0</v>
      </c>
      <c r="Q109" s="213">
        <v>0.02</v>
      </c>
      <c r="R109" s="213">
        <f t="shared" si="2"/>
        <v>0.24</v>
      </c>
      <c r="S109" s="213">
        <v>0</v>
      </c>
      <c r="T109" s="214">
        <f t="shared" si="3"/>
        <v>0</v>
      </c>
      <c r="AR109" s="25" t="s">
        <v>243</v>
      </c>
      <c r="AT109" s="25" t="s">
        <v>169</v>
      </c>
      <c r="AU109" s="25" t="s">
        <v>83</v>
      </c>
      <c r="AY109" s="25" t="s">
        <v>167</v>
      </c>
      <c r="BE109" s="215">
        <f t="shared" si="4"/>
        <v>0</v>
      </c>
      <c r="BF109" s="215">
        <f t="shared" si="5"/>
        <v>0</v>
      </c>
      <c r="BG109" s="215">
        <f t="shared" si="6"/>
        <v>0</v>
      </c>
      <c r="BH109" s="215">
        <f t="shared" si="7"/>
        <v>0</v>
      </c>
      <c r="BI109" s="215">
        <f t="shared" si="8"/>
        <v>0</v>
      </c>
      <c r="BJ109" s="25" t="s">
        <v>28</v>
      </c>
      <c r="BK109" s="215">
        <f t="shared" si="9"/>
        <v>0</v>
      </c>
      <c r="BL109" s="25" t="s">
        <v>243</v>
      </c>
      <c r="BM109" s="25" t="s">
        <v>367</v>
      </c>
    </row>
    <row r="110" spans="2:65" s="1" customFormat="1" ht="16.5" customHeight="1">
      <c r="B110" s="42"/>
      <c r="C110" s="204" t="s">
        <v>275</v>
      </c>
      <c r="D110" s="204" t="s">
        <v>169</v>
      </c>
      <c r="E110" s="205" t="s">
        <v>1418</v>
      </c>
      <c r="F110" s="206" t="s">
        <v>1419</v>
      </c>
      <c r="G110" s="207" t="s">
        <v>1420</v>
      </c>
      <c r="H110" s="208">
        <v>2.2200000000000002</v>
      </c>
      <c r="I110" s="209"/>
      <c r="J110" s="210">
        <f t="shared" si="0"/>
        <v>0</v>
      </c>
      <c r="K110" s="206" t="s">
        <v>21</v>
      </c>
      <c r="L110" s="62"/>
      <c r="M110" s="211" t="s">
        <v>21</v>
      </c>
      <c r="N110" s="212" t="s">
        <v>46</v>
      </c>
      <c r="O110" s="43"/>
      <c r="P110" s="213">
        <f t="shared" si="1"/>
        <v>0</v>
      </c>
      <c r="Q110" s="213">
        <v>0</v>
      </c>
      <c r="R110" s="213">
        <f t="shared" si="2"/>
        <v>0</v>
      </c>
      <c r="S110" s="213">
        <v>0</v>
      </c>
      <c r="T110" s="214">
        <f t="shared" si="3"/>
        <v>0</v>
      </c>
      <c r="AR110" s="25" t="s">
        <v>243</v>
      </c>
      <c r="AT110" s="25" t="s">
        <v>169</v>
      </c>
      <c r="AU110" s="25" t="s">
        <v>83</v>
      </c>
      <c r="AY110" s="25" t="s">
        <v>167</v>
      </c>
      <c r="BE110" s="215">
        <f t="shared" si="4"/>
        <v>0</v>
      </c>
      <c r="BF110" s="215">
        <f t="shared" si="5"/>
        <v>0</v>
      </c>
      <c r="BG110" s="215">
        <f t="shared" si="6"/>
        <v>0</v>
      </c>
      <c r="BH110" s="215">
        <f t="shared" si="7"/>
        <v>0</v>
      </c>
      <c r="BI110" s="215">
        <f t="shared" si="8"/>
        <v>0</v>
      </c>
      <c r="BJ110" s="25" t="s">
        <v>28</v>
      </c>
      <c r="BK110" s="215">
        <f t="shared" si="9"/>
        <v>0</v>
      </c>
      <c r="BL110" s="25" t="s">
        <v>243</v>
      </c>
      <c r="BM110" s="25" t="s">
        <v>375</v>
      </c>
    </row>
    <row r="111" spans="2:65" s="11" customFormat="1" ht="29.85" customHeight="1">
      <c r="B111" s="188"/>
      <c r="C111" s="189"/>
      <c r="D111" s="190" t="s">
        <v>74</v>
      </c>
      <c r="E111" s="202" t="s">
        <v>1421</v>
      </c>
      <c r="F111" s="202" t="s">
        <v>1422</v>
      </c>
      <c r="G111" s="189"/>
      <c r="H111" s="189"/>
      <c r="I111" s="192"/>
      <c r="J111" s="203">
        <f>BK111</f>
        <v>0</v>
      </c>
      <c r="K111" s="189"/>
      <c r="L111" s="194"/>
      <c r="M111" s="195"/>
      <c r="N111" s="196"/>
      <c r="O111" s="196"/>
      <c r="P111" s="197">
        <f>SUM(P112:P128)</f>
        <v>0</v>
      </c>
      <c r="Q111" s="196"/>
      <c r="R111" s="197">
        <f>SUM(R112:R128)</f>
        <v>0.68359999999999999</v>
      </c>
      <c r="S111" s="196"/>
      <c r="T111" s="198">
        <f>SUM(T112:T128)</f>
        <v>0</v>
      </c>
      <c r="AR111" s="199" t="s">
        <v>83</v>
      </c>
      <c r="AT111" s="200" t="s">
        <v>74</v>
      </c>
      <c r="AU111" s="200" t="s">
        <v>28</v>
      </c>
      <c r="AY111" s="199" t="s">
        <v>167</v>
      </c>
      <c r="BK111" s="201">
        <f>SUM(BK112:BK128)</f>
        <v>0</v>
      </c>
    </row>
    <row r="112" spans="2:65" s="1" customFormat="1" ht="16.5" customHeight="1">
      <c r="B112" s="42"/>
      <c r="C112" s="204" t="s">
        <v>279</v>
      </c>
      <c r="D112" s="204" t="s">
        <v>169</v>
      </c>
      <c r="E112" s="205" t="s">
        <v>1423</v>
      </c>
      <c r="F112" s="206" t="s">
        <v>1424</v>
      </c>
      <c r="G112" s="207" t="s">
        <v>260</v>
      </c>
      <c r="H112" s="208">
        <v>60</v>
      </c>
      <c r="I112" s="209"/>
      <c r="J112" s="210">
        <f t="shared" ref="J112:J128" si="10">ROUND(I112*H112,1)</f>
        <v>0</v>
      </c>
      <c r="K112" s="206" t="s">
        <v>21</v>
      </c>
      <c r="L112" s="62"/>
      <c r="M112" s="211" t="s">
        <v>21</v>
      </c>
      <c r="N112" s="212" t="s">
        <v>46</v>
      </c>
      <c r="O112" s="43"/>
      <c r="P112" s="213">
        <f t="shared" ref="P112:P128" si="11">O112*H112</f>
        <v>0</v>
      </c>
      <c r="Q112" s="213">
        <v>2E-3</v>
      </c>
      <c r="R112" s="213">
        <f t="shared" ref="R112:R128" si="12">Q112*H112</f>
        <v>0.12</v>
      </c>
      <c r="S112" s="213">
        <v>0</v>
      </c>
      <c r="T112" s="214">
        <f t="shared" ref="T112:T128" si="13">S112*H112</f>
        <v>0</v>
      </c>
      <c r="AR112" s="25" t="s">
        <v>243</v>
      </c>
      <c r="AT112" s="25" t="s">
        <v>169</v>
      </c>
      <c r="AU112" s="25" t="s">
        <v>83</v>
      </c>
      <c r="AY112" s="25" t="s">
        <v>167</v>
      </c>
      <c r="BE112" s="215">
        <f t="shared" ref="BE112:BE128" si="14">IF(N112="základní",J112,0)</f>
        <v>0</v>
      </c>
      <c r="BF112" s="215">
        <f t="shared" ref="BF112:BF128" si="15">IF(N112="snížená",J112,0)</f>
        <v>0</v>
      </c>
      <c r="BG112" s="215">
        <f t="shared" ref="BG112:BG128" si="16">IF(N112="zákl. přenesená",J112,0)</f>
        <v>0</v>
      </c>
      <c r="BH112" s="215">
        <f t="shared" ref="BH112:BH128" si="17">IF(N112="sníž. přenesená",J112,0)</f>
        <v>0</v>
      </c>
      <c r="BI112" s="215">
        <f t="shared" ref="BI112:BI128" si="18">IF(N112="nulová",J112,0)</f>
        <v>0</v>
      </c>
      <c r="BJ112" s="25" t="s">
        <v>28</v>
      </c>
      <c r="BK112" s="215">
        <f t="shared" ref="BK112:BK128" si="19">ROUND(I112*H112,1)</f>
        <v>0</v>
      </c>
      <c r="BL112" s="25" t="s">
        <v>243</v>
      </c>
      <c r="BM112" s="25" t="s">
        <v>393</v>
      </c>
    </row>
    <row r="113" spans="2:65" s="1" customFormat="1" ht="16.5" customHeight="1">
      <c r="B113" s="42"/>
      <c r="C113" s="204" t="s">
        <v>282</v>
      </c>
      <c r="D113" s="204" t="s">
        <v>169</v>
      </c>
      <c r="E113" s="205" t="s">
        <v>1425</v>
      </c>
      <c r="F113" s="206" t="s">
        <v>1426</v>
      </c>
      <c r="G113" s="207" t="s">
        <v>260</v>
      </c>
      <c r="H113" s="208">
        <v>60</v>
      </c>
      <c r="I113" s="209"/>
      <c r="J113" s="210">
        <f t="shared" si="10"/>
        <v>0</v>
      </c>
      <c r="K113" s="206" t="s">
        <v>21</v>
      </c>
      <c r="L113" s="62"/>
      <c r="M113" s="211" t="s">
        <v>21</v>
      </c>
      <c r="N113" s="212" t="s">
        <v>46</v>
      </c>
      <c r="O113" s="43"/>
      <c r="P113" s="213">
        <f t="shared" si="11"/>
        <v>0</v>
      </c>
      <c r="Q113" s="213">
        <v>2E-3</v>
      </c>
      <c r="R113" s="213">
        <f t="shared" si="12"/>
        <v>0.12</v>
      </c>
      <c r="S113" s="213">
        <v>0</v>
      </c>
      <c r="T113" s="214">
        <f t="shared" si="13"/>
        <v>0</v>
      </c>
      <c r="AR113" s="25" t="s">
        <v>243</v>
      </c>
      <c r="AT113" s="25" t="s">
        <v>169</v>
      </c>
      <c r="AU113" s="25" t="s">
        <v>83</v>
      </c>
      <c r="AY113" s="25" t="s">
        <v>167</v>
      </c>
      <c r="BE113" s="215">
        <f t="shared" si="14"/>
        <v>0</v>
      </c>
      <c r="BF113" s="215">
        <f t="shared" si="15"/>
        <v>0</v>
      </c>
      <c r="BG113" s="215">
        <f t="shared" si="16"/>
        <v>0</v>
      </c>
      <c r="BH113" s="215">
        <f t="shared" si="17"/>
        <v>0</v>
      </c>
      <c r="BI113" s="215">
        <f t="shared" si="18"/>
        <v>0</v>
      </c>
      <c r="BJ113" s="25" t="s">
        <v>28</v>
      </c>
      <c r="BK113" s="215">
        <f t="shared" si="19"/>
        <v>0</v>
      </c>
      <c r="BL113" s="25" t="s">
        <v>243</v>
      </c>
      <c r="BM113" s="25" t="s">
        <v>403</v>
      </c>
    </row>
    <row r="114" spans="2:65" s="1" customFormat="1" ht="16.5" customHeight="1">
      <c r="B114" s="42"/>
      <c r="C114" s="204" t="s">
        <v>287</v>
      </c>
      <c r="D114" s="204" t="s">
        <v>169</v>
      </c>
      <c r="E114" s="205" t="s">
        <v>1427</v>
      </c>
      <c r="F114" s="206" t="s">
        <v>1428</v>
      </c>
      <c r="G114" s="207" t="s">
        <v>260</v>
      </c>
      <c r="H114" s="208">
        <v>6</v>
      </c>
      <c r="I114" s="209"/>
      <c r="J114" s="210">
        <f t="shared" si="10"/>
        <v>0</v>
      </c>
      <c r="K114" s="206" t="s">
        <v>21</v>
      </c>
      <c r="L114" s="62"/>
      <c r="M114" s="211" t="s">
        <v>21</v>
      </c>
      <c r="N114" s="212" t="s">
        <v>46</v>
      </c>
      <c r="O114" s="43"/>
      <c r="P114" s="213">
        <f t="shared" si="11"/>
        <v>0</v>
      </c>
      <c r="Q114" s="213">
        <v>1E-3</v>
      </c>
      <c r="R114" s="213">
        <f t="shared" si="12"/>
        <v>6.0000000000000001E-3</v>
      </c>
      <c r="S114" s="213">
        <v>0</v>
      </c>
      <c r="T114" s="214">
        <f t="shared" si="13"/>
        <v>0</v>
      </c>
      <c r="AR114" s="25" t="s">
        <v>243</v>
      </c>
      <c r="AT114" s="25" t="s">
        <v>169</v>
      </c>
      <c r="AU114" s="25" t="s">
        <v>83</v>
      </c>
      <c r="AY114" s="25" t="s">
        <v>167</v>
      </c>
      <c r="BE114" s="215">
        <f t="shared" si="14"/>
        <v>0</v>
      </c>
      <c r="BF114" s="215">
        <f t="shared" si="15"/>
        <v>0</v>
      </c>
      <c r="BG114" s="215">
        <f t="shared" si="16"/>
        <v>0</v>
      </c>
      <c r="BH114" s="215">
        <f t="shared" si="17"/>
        <v>0</v>
      </c>
      <c r="BI114" s="215">
        <f t="shared" si="18"/>
        <v>0</v>
      </c>
      <c r="BJ114" s="25" t="s">
        <v>28</v>
      </c>
      <c r="BK114" s="215">
        <f t="shared" si="19"/>
        <v>0</v>
      </c>
      <c r="BL114" s="25" t="s">
        <v>243</v>
      </c>
      <c r="BM114" s="25" t="s">
        <v>412</v>
      </c>
    </row>
    <row r="115" spans="2:65" s="1" customFormat="1" ht="16.5" customHeight="1">
      <c r="B115" s="42"/>
      <c r="C115" s="204" t="s">
        <v>291</v>
      </c>
      <c r="D115" s="204" t="s">
        <v>169</v>
      </c>
      <c r="E115" s="205" t="s">
        <v>1429</v>
      </c>
      <c r="F115" s="206" t="s">
        <v>1430</v>
      </c>
      <c r="G115" s="207" t="s">
        <v>260</v>
      </c>
      <c r="H115" s="208">
        <v>126</v>
      </c>
      <c r="I115" s="209"/>
      <c r="J115" s="210">
        <f t="shared" si="10"/>
        <v>0</v>
      </c>
      <c r="K115" s="206" t="s">
        <v>21</v>
      </c>
      <c r="L115" s="62"/>
      <c r="M115" s="211" t="s">
        <v>21</v>
      </c>
      <c r="N115" s="212" t="s">
        <v>46</v>
      </c>
      <c r="O115" s="43"/>
      <c r="P115" s="213">
        <f t="shared" si="11"/>
        <v>0</v>
      </c>
      <c r="Q115" s="213">
        <v>2.0000000000000001E-4</v>
      </c>
      <c r="R115" s="213">
        <f t="shared" si="12"/>
        <v>2.52E-2</v>
      </c>
      <c r="S115" s="213">
        <v>0</v>
      </c>
      <c r="T115" s="214">
        <f t="shared" si="13"/>
        <v>0</v>
      </c>
      <c r="AR115" s="25" t="s">
        <v>243</v>
      </c>
      <c r="AT115" s="25" t="s">
        <v>169</v>
      </c>
      <c r="AU115" s="25" t="s">
        <v>83</v>
      </c>
      <c r="AY115" s="25" t="s">
        <v>167</v>
      </c>
      <c r="BE115" s="215">
        <f t="shared" si="14"/>
        <v>0</v>
      </c>
      <c r="BF115" s="215">
        <f t="shared" si="15"/>
        <v>0</v>
      </c>
      <c r="BG115" s="215">
        <f t="shared" si="16"/>
        <v>0</v>
      </c>
      <c r="BH115" s="215">
        <f t="shared" si="17"/>
        <v>0</v>
      </c>
      <c r="BI115" s="215">
        <f t="shared" si="18"/>
        <v>0</v>
      </c>
      <c r="BJ115" s="25" t="s">
        <v>28</v>
      </c>
      <c r="BK115" s="215">
        <f t="shared" si="19"/>
        <v>0</v>
      </c>
      <c r="BL115" s="25" t="s">
        <v>243</v>
      </c>
      <c r="BM115" s="25" t="s">
        <v>422</v>
      </c>
    </row>
    <row r="116" spans="2:65" s="1" customFormat="1" ht="16.5" customHeight="1">
      <c r="B116" s="42"/>
      <c r="C116" s="204" t="s">
        <v>294</v>
      </c>
      <c r="D116" s="204" t="s">
        <v>169</v>
      </c>
      <c r="E116" s="205" t="s">
        <v>1431</v>
      </c>
      <c r="F116" s="206" t="s">
        <v>1432</v>
      </c>
      <c r="G116" s="207" t="s">
        <v>1381</v>
      </c>
      <c r="H116" s="208">
        <v>20</v>
      </c>
      <c r="I116" s="209"/>
      <c r="J116" s="210">
        <f t="shared" si="10"/>
        <v>0</v>
      </c>
      <c r="K116" s="206" t="s">
        <v>21</v>
      </c>
      <c r="L116" s="62"/>
      <c r="M116" s="211" t="s">
        <v>21</v>
      </c>
      <c r="N116" s="212" t="s">
        <v>46</v>
      </c>
      <c r="O116" s="43"/>
      <c r="P116" s="213">
        <f t="shared" si="11"/>
        <v>0</v>
      </c>
      <c r="Q116" s="213">
        <v>8.3000000000000001E-4</v>
      </c>
      <c r="R116" s="213">
        <f t="shared" si="12"/>
        <v>1.66E-2</v>
      </c>
      <c r="S116" s="213">
        <v>0</v>
      </c>
      <c r="T116" s="214">
        <f t="shared" si="13"/>
        <v>0</v>
      </c>
      <c r="AR116" s="25" t="s">
        <v>243</v>
      </c>
      <c r="AT116" s="25" t="s">
        <v>169</v>
      </c>
      <c r="AU116" s="25" t="s">
        <v>83</v>
      </c>
      <c r="AY116" s="25" t="s">
        <v>167</v>
      </c>
      <c r="BE116" s="215">
        <f t="shared" si="14"/>
        <v>0</v>
      </c>
      <c r="BF116" s="215">
        <f t="shared" si="15"/>
        <v>0</v>
      </c>
      <c r="BG116" s="215">
        <f t="shared" si="16"/>
        <v>0</v>
      </c>
      <c r="BH116" s="215">
        <f t="shared" si="17"/>
        <v>0</v>
      </c>
      <c r="BI116" s="215">
        <f t="shared" si="18"/>
        <v>0</v>
      </c>
      <c r="BJ116" s="25" t="s">
        <v>28</v>
      </c>
      <c r="BK116" s="215">
        <f t="shared" si="19"/>
        <v>0</v>
      </c>
      <c r="BL116" s="25" t="s">
        <v>243</v>
      </c>
      <c r="BM116" s="25" t="s">
        <v>430</v>
      </c>
    </row>
    <row r="117" spans="2:65" s="1" customFormat="1" ht="16.5" customHeight="1">
      <c r="B117" s="42"/>
      <c r="C117" s="204" t="s">
        <v>297</v>
      </c>
      <c r="D117" s="204" t="s">
        <v>169</v>
      </c>
      <c r="E117" s="205" t="s">
        <v>1433</v>
      </c>
      <c r="F117" s="206" t="s">
        <v>1434</v>
      </c>
      <c r="G117" s="207" t="s">
        <v>1381</v>
      </c>
      <c r="H117" s="208">
        <v>2</v>
      </c>
      <c r="I117" s="209"/>
      <c r="J117" s="210">
        <f t="shared" si="10"/>
        <v>0</v>
      </c>
      <c r="K117" s="206" t="s">
        <v>21</v>
      </c>
      <c r="L117" s="62"/>
      <c r="M117" s="211" t="s">
        <v>21</v>
      </c>
      <c r="N117" s="212" t="s">
        <v>46</v>
      </c>
      <c r="O117" s="43"/>
      <c r="P117" s="213">
        <f t="shared" si="11"/>
        <v>0</v>
      </c>
      <c r="Q117" s="213">
        <v>1E-3</v>
      </c>
      <c r="R117" s="213">
        <f t="shared" si="12"/>
        <v>2E-3</v>
      </c>
      <c r="S117" s="213">
        <v>0</v>
      </c>
      <c r="T117" s="214">
        <f t="shared" si="13"/>
        <v>0</v>
      </c>
      <c r="AR117" s="25" t="s">
        <v>243</v>
      </c>
      <c r="AT117" s="25" t="s">
        <v>169</v>
      </c>
      <c r="AU117" s="25" t="s">
        <v>83</v>
      </c>
      <c r="AY117" s="25" t="s">
        <v>167</v>
      </c>
      <c r="BE117" s="215">
        <f t="shared" si="14"/>
        <v>0</v>
      </c>
      <c r="BF117" s="215">
        <f t="shared" si="15"/>
        <v>0</v>
      </c>
      <c r="BG117" s="215">
        <f t="shared" si="16"/>
        <v>0</v>
      </c>
      <c r="BH117" s="215">
        <f t="shared" si="17"/>
        <v>0</v>
      </c>
      <c r="BI117" s="215">
        <f t="shared" si="18"/>
        <v>0</v>
      </c>
      <c r="BJ117" s="25" t="s">
        <v>28</v>
      </c>
      <c r="BK117" s="215">
        <f t="shared" si="19"/>
        <v>0</v>
      </c>
      <c r="BL117" s="25" t="s">
        <v>243</v>
      </c>
      <c r="BM117" s="25" t="s">
        <v>440</v>
      </c>
    </row>
    <row r="118" spans="2:65" s="1" customFormat="1" ht="16.5" customHeight="1">
      <c r="B118" s="42"/>
      <c r="C118" s="204" t="s">
        <v>301</v>
      </c>
      <c r="D118" s="204" t="s">
        <v>169</v>
      </c>
      <c r="E118" s="205" t="s">
        <v>1435</v>
      </c>
      <c r="F118" s="206" t="s">
        <v>1436</v>
      </c>
      <c r="G118" s="207" t="s">
        <v>1381</v>
      </c>
      <c r="H118" s="208">
        <v>2</v>
      </c>
      <c r="I118" s="209"/>
      <c r="J118" s="210">
        <f t="shared" si="10"/>
        <v>0</v>
      </c>
      <c r="K118" s="206" t="s">
        <v>21</v>
      </c>
      <c r="L118" s="62"/>
      <c r="M118" s="211" t="s">
        <v>21</v>
      </c>
      <c r="N118" s="212" t="s">
        <v>46</v>
      </c>
      <c r="O118" s="43"/>
      <c r="P118" s="213">
        <f t="shared" si="11"/>
        <v>0</v>
      </c>
      <c r="Q118" s="213">
        <v>1E-3</v>
      </c>
      <c r="R118" s="213">
        <f t="shared" si="12"/>
        <v>2E-3</v>
      </c>
      <c r="S118" s="213">
        <v>0</v>
      </c>
      <c r="T118" s="214">
        <f t="shared" si="13"/>
        <v>0</v>
      </c>
      <c r="AR118" s="25" t="s">
        <v>243</v>
      </c>
      <c r="AT118" s="25" t="s">
        <v>169</v>
      </c>
      <c r="AU118" s="25" t="s">
        <v>83</v>
      </c>
      <c r="AY118" s="25" t="s">
        <v>167</v>
      </c>
      <c r="BE118" s="215">
        <f t="shared" si="14"/>
        <v>0</v>
      </c>
      <c r="BF118" s="215">
        <f t="shared" si="15"/>
        <v>0</v>
      </c>
      <c r="BG118" s="215">
        <f t="shared" si="16"/>
        <v>0</v>
      </c>
      <c r="BH118" s="215">
        <f t="shared" si="17"/>
        <v>0</v>
      </c>
      <c r="BI118" s="215">
        <f t="shared" si="18"/>
        <v>0</v>
      </c>
      <c r="BJ118" s="25" t="s">
        <v>28</v>
      </c>
      <c r="BK118" s="215">
        <f t="shared" si="19"/>
        <v>0</v>
      </c>
      <c r="BL118" s="25" t="s">
        <v>243</v>
      </c>
      <c r="BM118" s="25" t="s">
        <v>448</v>
      </c>
    </row>
    <row r="119" spans="2:65" s="1" customFormat="1" ht="16.5" customHeight="1">
      <c r="B119" s="42"/>
      <c r="C119" s="204" t="s">
        <v>315</v>
      </c>
      <c r="D119" s="204" t="s">
        <v>169</v>
      </c>
      <c r="E119" s="205" t="s">
        <v>1437</v>
      </c>
      <c r="F119" s="206" t="s">
        <v>1438</v>
      </c>
      <c r="G119" s="207" t="s">
        <v>1381</v>
      </c>
      <c r="H119" s="208">
        <v>2</v>
      </c>
      <c r="I119" s="209"/>
      <c r="J119" s="210">
        <f t="shared" si="10"/>
        <v>0</v>
      </c>
      <c r="K119" s="206" t="s">
        <v>21</v>
      </c>
      <c r="L119" s="62"/>
      <c r="M119" s="211" t="s">
        <v>21</v>
      </c>
      <c r="N119" s="212" t="s">
        <v>46</v>
      </c>
      <c r="O119" s="43"/>
      <c r="P119" s="213">
        <f t="shared" si="11"/>
        <v>0</v>
      </c>
      <c r="Q119" s="213">
        <v>1E-3</v>
      </c>
      <c r="R119" s="213">
        <f t="shared" si="12"/>
        <v>2E-3</v>
      </c>
      <c r="S119" s="213">
        <v>0</v>
      </c>
      <c r="T119" s="214">
        <f t="shared" si="13"/>
        <v>0</v>
      </c>
      <c r="AR119" s="25" t="s">
        <v>243</v>
      </c>
      <c r="AT119" s="25" t="s">
        <v>169</v>
      </c>
      <c r="AU119" s="25" t="s">
        <v>83</v>
      </c>
      <c r="AY119" s="25" t="s">
        <v>167</v>
      </c>
      <c r="BE119" s="215">
        <f t="shared" si="14"/>
        <v>0</v>
      </c>
      <c r="BF119" s="215">
        <f t="shared" si="15"/>
        <v>0</v>
      </c>
      <c r="BG119" s="215">
        <f t="shared" si="16"/>
        <v>0</v>
      </c>
      <c r="BH119" s="215">
        <f t="shared" si="17"/>
        <v>0</v>
      </c>
      <c r="BI119" s="215">
        <f t="shared" si="18"/>
        <v>0</v>
      </c>
      <c r="BJ119" s="25" t="s">
        <v>28</v>
      </c>
      <c r="BK119" s="215">
        <f t="shared" si="19"/>
        <v>0</v>
      </c>
      <c r="BL119" s="25" t="s">
        <v>243</v>
      </c>
      <c r="BM119" s="25" t="s">
        <v>457</v>
      </c>
    </row>
    <row r="120" spans="2:65" s="1" customFormat="1" ht="16.5" customHeight="1">
      <c r="B120" s="42"/>
      <c r="C120" s="204" t="s">
        <v>318</v>
      </c>
      <c r="D120" s="204" t="s">
        <v>169</v>
      </c>
      <c r="E120" s="205" t="s">
        <v>1439</v>
      </c>
      <c r="F120" s="206" t="s">
        <v>1440</v>
      </c>
      <c r="G120" s="207" t="s">
        <v>1381</v>
      </c>
      <c r="H120" s="208">
        <v>6</v>
      </c>
      <c r="I120" s="209"/>
      <c r="J120" s="210">
        <f t="shared" si="10"/>
        <v>0</v>
      </c>
      <c r="K120" s="206" t="s">
        <v>21</v>
      </c>
      <c r="L120" s="62"/>
      <c r="M120" s="211" t="s">
        <v>21</v>
      </c>
      <c r="N120" s="212" t="s">
        <v>46</v>
      </c>
      <c r="O120" s="43"/>
      <c r="P120" s="213">
        <f t="shared" si="11"/>
        <v>0</v>
      </c>
      <c r="Q120" s="213">
        <v>1E-3</v>
      </c>
      <c r="R120" s="213">
        <f t="shared" si="12"/>
        <v>6.0000000000000001E-3</v>
      </c>
      <c r="S120" s="213">
        <v>0</v>
      </c>
      <c r="T120" s="214">
        <f t="shared" si="13"/>
        <v>0</v>
      </c>
      <c r="AR120" s="25" t="s">
        <v>243</v>
      </c>
      <c r="AT120" s="25" t="s">
        <v>169</v>
      </c>
      <c r="AU120" s="25" t="s">
        <v>83</v>
      </c>
      <c r="AY120" s="25" t="s">
        <v>167</v>
      </c>
      <c r="BE120" s="215">
        <f t="shared" si="14"/>
        <v>0</v>
      </c>
      <c r="BF120" s="215">
        <f t="shared" si="15"/>
        <v>0</v>
      </c>
      <c r="BG120" s="215">
        <f t="shared" si="16"/>
        <v>0</v>
      </c>
      <c r="BH120" s="215">
        <f t="shared" si="17"/>
        <v>0</v>
      </c>
      <c r="BI120" s="215">
        <f t="shared" si="18"/>
        <v>0</v>
      </c>
      <c r="BJ120" s="25" t="s">
        <v>28</v>
      </c>
      <c r="BK120" s="215">
        <f t="shared" si="19"/>
        <v>0</v>
      </c>
      <c r="BL120" s="25" t="s">
        <v>243</v>
      </c>
      <c r="BM120" s="25" t="s">
        <v>465</v>
      </c>
    </row>
    <row r="121" spans="2:65" s="1" customFormat="1" ht="16.5" customHeight="1">
      <c r="B121" s="42"/>
      <c r="C121" s="204" t="s">
        <v>322</v>
      </c>
      <c r="D121" s="204" t="s">
        <v>169</v>
      </c>
      <c r="E121" s="205" t="s">
        <v>1441</v>
      </c>
      <c r="F121" s="206" t="s">
        <v>1442</v>
      </c>
      <c r="G121" s="207" t="s">
        <v>1381</v>
      </c>
      <c r="H121" s="208">
        <v>1</v>
      </c>
      <c r="I121" s="209"/>
      <c r="J121" s="210">
        <f t="shared" si="10"/>
        <v>0</v>
      </c>
      <c r="K121" s="206" t="s">
        <v>21</v>
      </c>
      <c r="L121" s="62"/>
      <c r="M121" s="211" t="s">
        <v>21</v>
      </c>
      <c r="N121" s="212" t="s">
        <v>46</v>
      </c>
      <c r="O121" s="43"/>
      <c r="P121" s="213">
        <f t="shared" si="11"/>
        <v>0</v>
      </c>
      <c r="Q121" s="213">
        <v>1E-3</v>
      </c>
      <c r="R121" s="213">
        <f t="shared" si="12"/>
        <v>1E-3</v>
      </c>
      <c r="S121" s="213">
        <v>0</v>
      </c>
      <c r="T121" s="214">
        <f t="shared" si="13"/>
        <v>0</v>
      </c>
      <c r="AR121" s="25" t="s">
        <v>243</v>
      </c>
      <c r="AT121" s="25" t="s">
        <v>169</v>
      </c>
      <c r="AU121" s="25" t="s">
        <v>83</v>
      </c>
      <c r="AY121" s="25" t="s">
        <v>167</v>
      </c>
      <c r="BE121" s="215">
        <f t="shared" si="14"/>
        <v>0</v>
      </c>
      <c r="BF121" s="215">
        <f t="shared" si="15"/>
        <v>0</v>
      </c>
      <c r="BG121" s="215">
        <f t="shared" si="16"/>
        <v>0</v>
      </c>
      <c r="BH121" s="215">
        <f t="shared" si="17"/>
        <v>0</v>
      </c>
      <c r="BI121" s="215">
        <f t="shared" si="18"/>
        <v>0</v>
      </c>
      <c r="BJ121" s="25" t="s">
        <v>28</v>
      </c>
      <c r="BK121" s="215">
        <f t="shared" si="19"/>
        <v>0</v>
      </c>
      <c r="BL121" s="25" t="s">
        <v>243</v>
      </c>
      <c r="BM121" s="25" t="s">
        <v>475</v>
      </c>
    </row>
    <row r="122" spans="2:65" s="1" customFormat="1" ht="16.5" customHeight="1">
      <c r="B122" s="42"/>
      <c r="C122" s="204" t="s">
        <v>327</v>
      </c>
      <c r="D122" s="204" t="s">
        <v>169</v>
      </c>
      <c r="E122" s="205" t="s">
        <v>1443</v>
      </c>
      <c r="F122" s="206" t="s">
        <v>1444</v>
      </c>
      <c r="G122" s="207" t="s">
        <v>1417</v>
      </c>
      <c r="H122" s="208">
        <v>6</v>
      </c>
      <c r="I122" s="209"/>
      <c r="J122" s="210">
        <f t="shared" si="10"/>
        <v>0</v>
      </c>
      <c r="K122" s="206" t="s">
        <v>21</v>
      </c>
      <c r="L122" s="62"/>
      <c r="M122" s="211" t="s">
        <v>21</v>
      </c>
      <c r="N122" s="212" t="s">
        <v>46</v>
      </c>
      <c r="O122" s="43"/>
      <c r="P122" s="213">
        <f t="shared" si="11"/>
        <v>0</v>
      </c>
      <c r="Q122" s="213">
        <v>0.02</v>
      </c>
      <c r="R122" s="213">
        <f t="shared" si="12"/>
        <v>0.12</v>
      </c>
      <c r="S122" s="213">
        <v>0</v>
      </c>
      <c r="T122" s="214">
        <f t="shared" si="13"/>
        <v>0</v>
      </c>
      <c r="AR122" s="25" t="s">
        <v>243</v>
      </c>
      <c r="AT122" s="25" t="s">
        <v>169</v>
      </c>
      <c r="AU122" s="25" t="s">
        <v>83</v>
      </c>
      <c r="AY122" s="25" t="s">
        <v>167</v>
      </c>
      <c r="BE122" s="215">
        <f t="shared" si="14"/>
        <v>0</v>
      </c>
      <c r="BF122" s="215">
        <f t="shared" si="15"/>
        <v>0</v>
      </c>
      <c r="BG122" s="215">
        <f t="shared" si="16"/>
        <v>0</v>
      </c>
      <c r="BH122" s="215">
        <f t="shared" si="17"/>
        <v>0</v>
      </c>
      <c r="BI122" s="215">
        <f t="shared" si="18"/>
        <v>0</v>
      </c>
      <c r="BJ122" s="25" t="s">
        <v>28</v>
      </c>
      <c r="BK122" s="215">
        <f t="shared" si="19"/>
        <v>0</v>
      </c>
      <c r="BL122" s="25" t="s">
        <v>243</v>
      </c>
      <c r="BM122" s="25" t="s">
        <v>483</v>
      </c>
    </row>
    <row r="123" spans="2:65" s="1" customFormat="1" ht="16.5" customHeight="1">
      <c r="B123" s="42"/>
      <c r="C123" s="204" t="s">
        <v>331</v>
      </c>
      <c r="D123" s="204" t="s">
        <v>169</v>
      </c>
      <c r="E123" s="205" t="s">
        <v>1445</v>
      </c>
      <c r="F123" s="206" t="s">
        <v>1446</v>
      </c>
      <c r="G123" s="207" t="s">
        <v>1447</v>
      </c>
      <c r="H123" s="208">
        <v>1</v>
      </c>
      <c r="I123" s="209"/>
      <c r="J123" s="210">
        <f t="shared" si="10"/>
        <v>0</v>
      </c>
      <c r="K123" s="206" t="s">
        <v>21</v>
      </c>
      <c r="L123" s="62"/>
      <c r="M123" s="211" t="s">
        <v>21</v>
      </c>
      <c r="N123" s="212" t="s">
        <v>46</v>
      </c>
      <c r="O123" s="43"/>
      <c r="P123" s="213">
        <f t="shared" si="11"/>
        <v>0</v>
      </c>
      <c r="Q123" s="213">
        <v>0</v>
      </c>
      <c r="R123" s="213">
        <f t="shared" si="12"/>
        <v>0</v>
      </c>
      <c r="S123" s="213">
        <v>0</v>
      </c>
      <c r="T123" s="214">
        <f t="shared" si="13"/>
        <v>0</v>
      </c>
      <c r="AR123" s="25" t="s">
        <v>243</v>
      </c>
      <c r="AT123" s="25" t="s">
        <v>169</v>
      </c>
      <c r="AU123" s="25" t="s">
        <v>83</v>
      </c>
      <c r="AY123" s="25" t="s">
        <v>167</v>
      </c>
      <c r="BE123" s="215">
        <f t="shared" si="14"/>
        <v>0</v>
      </c>
      <c r="BF123" s="215">
        <f t="shared" si="15"/>
        <v>0</v>
      </c>
      <c r="BG123" s="215">
        <f t="shared" si="16"/>
        <v>0</v>
      </c>
      <c r="BH123" s="215">
        <f t="shared" si="17"/>
        <v>0</v>
      </c>
      <c r="BI123" s="215">
        <f t="shared" si="18"/>
        <v>0</v>
      </c>
      <c r="BJ123" s="25" t="s">
        <v>28</v>
      </c>
      <c r="BK123" s="215">
        <f t="shared" si="19"/>
        <v>0</v>
      </c>
      <c r="BL123" s="25" t="s">
        <v>243</v>
      </c>
      <c r="BM123" s="25" t="s">
        <v>490</v>
      </c>
    </row>
    <row r="124" spans="2:65" s="1" customFormat="1" ht="16.5" customHeight="1">
      <c r="B124" s="42"/>
      <c r="C124" s="204" t="s">
        <v>336</v>
      </c>
      <c r="D124" s="204" t="s">
        <v>169</v>
      </c>
      <c r="E124" s="205" t="s">
        <v>1448</v>
      </c>
      <c r="F124" s="206" t="s">
        <v>1449</v>
      </c>
      <c r="G124" s="207" t="s">
        <v>260</v>
      </c>
      <c r="H124" s="208">
        <v>60</v>
      </c>
      <c r="I124" s="209"/>
      <c r="J124" s="210">
        <f t="shared" si="10"/>
        <v>0</v>
      </c>
      <c r="K124" s="206" t="s">
        <v>21</v>
      </c>
      <c r="L124" s="62"/>
      <c r="M124" s="211" t="s">
        <v>21</v>
      </c>
      <c r="N124" s="212" t="s">
        <v>46</v>
      </c>
      <c r="O124" s="43"/>
      <c r="P124" s="213">
        <f t="shared" si="11"/>
        <v>0</v>
      </c>
      <c r="Q124" s="213">
        <v>0</v>
      </c>
      <c r="R124" s="213">
        <f t="shared" si="12"/>
        <v>0</v>
      </c>
      <c r="S124" s="213">
        <v>0</v>
      </c>
      <c r="T124" s="214">
        <f t="shared" si="13"/>
        <v>0</v>
      </c>
      <c r="AR124" s="25" t="s">
        <v>243</v>
      </c>
      <c r="AT124" s="25" t="s">
        <v>169</v>
      </c>
      <c r="AU124" s="25" t="s">
        <v>83</v>
      </c>
      <c r="AY124" s="25" t="s">
        <v>167</v>
      </c>
      <c r="BE124" s="215">
        <f t="shared" si="14"/>
        <v>0</v>
      </c>
      <c r="BF124" s="215">
        <f t="shared" si="15"/>
        <v>0</v>
      </c>
      <c r="BG124" s="215">
        <f t="shared" si="16"/>
        <v>0</v>
      </c>
      <c r="BH124" s="215">
        <f t="shared" si="17"/>
        <v>0</v>
      </c>
      <c r="BI124" s="215">
        <f t="shared" si="18"/>
        <v>0</v>
      </c>
      <c r="BJ124" s="25" t="s">
        <v>28</v>
      </c>
      <c r="BK124" s="215">
        <f t="shared" si="19"/>
        <v>0</v>
      </c>
      <c r="BL124" s="25" t="s">
        <v>243</v>
      </c>
      <c r="BM124" s="25" t="s">
        <v>496</v>
      </c>
    </row>
    <row r="125" spans="2:65" s="1" customFormat="1" ht="16.5" customHeight="1">
      <c r="B125" s="42"/>
      <c r="C125" s="204" t="s">
        <v>343</v>
      </c>
      <c r="D125" s="204" t="s">
        <v>169</v>
      </c>
      <c r="E125" s="205" t="s">
        <v>1450</v>
      </c>
      <c r="F125" s="206" t="s">
        <v>1451</v>
      </c>
      <c r="G125" s="207" t="s">
        <v>1381</v>
      </c>
      <c r="H125" s="208">
        <v>24</v>
      </c>
      <c r="I125" s="209"/>
      <c r="J125" s="210">
        <f t="shared" si="10"/>
        <v>0</v>
      </c>
      <c r="K125" s="206" t="s">
        <v>21</v>
      </c>
      <c r="L125" s="62"/>
      <c r="M125" s="211" t="s">
        <v>21</v>
      </c>
      <c r="N125" s="212" t="s">
        <v>46</v>
      </c>
      <c r="O125" s="43"/>
      <c r="P125" s="213">
        <f t="shared" si="11"/>
        <v>0</v>
      </c>
      <c r="Q125" s="213">
        <v>0.01</v>
      </c>
      <c r="R125" s="213">
        <f t="shared" si="12"/>
        <v>0.24</v>
      </c>
      <c r="S125" s="213">
        <v>0</v>
      </c>
      <c r="T125" s="214">
        <f t="shared" si="13"/>
        <v>0</v>
      </c>
      <c r="AR125" s="25" t="s">
        <v>243</v>
      </c>
      <c r="AT125" s="25" t="s">
        <v>169</v>
      </c>
      <c r="AU125" s="25" t="s">
        <v>83</v>
      </c>
      <c r="AY125" s="25" t="s">
        <v>167</v>
      </c>
      <c r="BE125" s="215">
        <f t="shared" si="14"/>
        <v>0</v>
      </c>
      <c r="BF125" s="215">
        <f t="shared" si="15"/>
        <v>0</v>
      </c>
      <c r="BG125" s="215">
        <f t="shared" si="16"/>
        <v>0</v>
      </c>
      <c r="BH125" s="215">
        <f t="shared" si="17"/>
        <v>0</v>
      </c>
      <c r="BI125" s="215">
        <f t="shared" si="18"/>
        <v>0</v>
      </c>
      <c r="BJ125" s="25" t="s">
        <v>28</v>
      </c>
      <c r="BK125" s="215">
        <f t="shared" si="19"/>
        <v>0</v>
      </c>
      <c r="BL125" s="25" t="s">
        <v>243</v>
      </c>
      <c r="BM125" s="25" t="s">
        <v>508</v>
      </c>
    </row>
    <row r="126" spans="2:65" s="1" customFormat="1" ht="16.5" customHeight="1">
      <c r="B126" s="42"/>
      <c r="C126" s="204" t="s">
        <v>347</v>
      </c>
      <c r="D126" s="204" t="s">
        <v>169</v>
      </c>
      <c r="E126" s="205" t="s">
        <v>1452</v>
      </c>
      <c r="F126" s="206" t="s">
        <v>1453</v>
      </c>
      <c r="G126" s="207" t="s">
        <v>260</v>
      </c>
      <c r="H126" s="208">
        <v>120</v>
      </c>
      <c r="I126" s="209"/>
      <c r="J126" s="210">
        <f t="shared" si="10"/>
        <v>0</v>
      </c>
      <c r="K126" s="206" t="s">
        <v>21</v>
      </c>
      <c r="L126" s="62"/>
      <c r="M126" s="211" t="s">
        <v>21</v>
      </c>
      <c r="N126" s="212" t="s">
        <v>46</v>
      </c>
      <c r="O126" s="43"/>
      <c r="P126" s="213">
        <f t="shared" si="11"/>
        <v>0</v>
      </c>
      <c r="Q126" s="213">
        <v>1.8000000000000001E-4</v>
      </c>
      <c r="R126" s="213">
        <f t="shared" si="12"/>
        <v>2.1600000000000001E-2</v>
      </c>
      <c r="S126" s="213">
        <v>0</v>
      </c>
      <c r="T126" s="214">
        <f t="shared" si="13"/>
        <v>0</v>
      </c>
      <c r="AR126" s="25" t="s">
        <v>243</v>
      </c>
      <c r="AT126" s="25" t="s">
        <v>169</v>
      </c>
      <c r="AU126" s="25" t="s">
        <v>83</v>
      </c>
      <c r="AY126" s="25" t="s">
        <v>167</v>
      </c>
      <c r="BE126" s="215">
        <f t="shared" si="14"/>
        <v>0</v>
      </c>
      <c r="BF126" s="215">
        <f t="shared" si="15"/>
        <v>0</v>
      </c>
      <c r="BG126" s="215">
        <f t="shared" si="16"/>
        <v>0</v>
      </c>
      <c r="BH126" s="215">
        <f t="shared" si="17"/>
        <v>0</v>
      </c>
      <c r="BI126" s="215">
        <f t="shared" si="18"/>
        <v>0</v>
      </c>
      <c r="BJ126" s="25" t="s">
        <v>28</v>
      </c>
      <c r="BK126" s="215">
        <f t="shared" si="19"/>
        <v>0</v>
      </c>
      <c r="BL126" s="25" t="s">
        <v>243</v>
      </c>
      <c r="BM126" s="25" t="s">
        <v>519</v>
      </c>
    </row>
    <row r="127" spans="2:65" s="1" customFormat="1" ht="16.5" customHeight="1">
      <c r="B127" s="42"/>
      <c r="C127" s="204" t="s">
        <v>353</v>
      </c>
      <c r="D127" s="204" t="s">
        <v>169</v>
      </c>
      <c r="E127" s="205" t="s">
        <v>1454</v>
      </c>
      <c r="F127" s="206" t="s">
        <v>1455</v>
      </c>
      <c r="G127" s="207" t="s">
        <v>260</v>
      </c>
      <c r="H127" s="208">
        <v>120</v>
      </c>
      <c r="I127" s="209"/>
      <c r="J127" s="210">
        <f t="shared" si="10"/>
        <v>0</v>
      </c>
      <c r="K127" s="206" t="s">
        <v>21</v>
      </c>
      <c r="L127" s="62"/>
      <c r="M127" s="211" t="s">
        <v>21</v>
      </c>
      <c r="N127" s="212" t="s">
        <v>46</v>
      </c>
      <c r="O127" s="43"/>
      <c r="P127" s="213">
        <f t="shared" si="11"/>
        <v>0</v>
      </c>
      <c r="Q127" s="213">
        <v>1.0000000000000001E-5</v>
      </c>
      <c r="R127" s="213">
        <f t="shared" si="12"/>
        <v>1.2000000000000001E-3</v>
      </c>
      <c r="S127" s="213">
        <v>0</v>
      </c>
      <c r="T127" s="214">
        <f t="shared" si="13"/>
        <v>0</v>
      </c>
      <c r="AR127" s="25" t="s">
        <v>243</v>
      </c>
      <c r="AT127" s="25" t="s">
        <v>169</v>
      </c>
      <c r="AU127" s="25" t="s">
        <v>83</v>
      </c>
      <c r="AY127" s="25" t="s">
        <v>167</v>
      </c>
      <c r="BE127" s="215">
        <f t="shared" si="14"/>
        <v>0</v>
      </c>
      <c r="BF127" s="215">
        <f t="shared" si="15"/>
        <v>0</v>
      </c>
      <c r="BG127" s="215">
        <f t="shared" si="16"/>
        <v>0</v>
      </c>
      <c r="BH127" s="215">
        <f t="shared" si="17"/>
        <v>0</v>
      </c>
      <c r="BI127" s="215">
        <f t="shared" si="18"/>
        <v>0</v>
      </c>
      <c r="BJ127" s="25" t="s">
        <v>28</v>
      </c>
      <c r="BK127" s="215">
        <f t="shared" si="19"/>
        <v>0</v>
      </c>
      <c r="BL127" s="25" t="s">
        <v>243</v>
      </c>
      <c r="BM127" s="25" t="s">
        <v>542</v>
      </c>
    </row>
    <row r="128" spans="2:65" s="1" customFormat="1" ht="16.5" customHeight="1">
      <c r="B128" s="42"/>
      <c r="C128" s="204" t="s">
        <v>357</v>
      </c>
      <c r="D128" s="204" t="s">
        <v>169</v>
      </c>
      <c r="E128" s="205" t="s">
        <v>1456</v>
      </c>
      <c r="F128" s="206" t="s">
        <v>1457</v>
      </c>
      <c r="G128" s="207" t="s">
        <v>1420</v>
      </c>
      <c r="H128" s="208">
        <v>0.68</v>
      </c>
      <c r="I128" s="209"/>
      <c r="J128" s="210">
        <f t="shared" si="10"/>
        <v>0</v>
      </c>
      <c r="K128" s="206" t="s">
        <v>21</v>
      </c>
      <c r="L128" s="62"/>
      <c r="M128" s="211" t="s">
        <v>21</v>
      </c>
      <c r="N128" s="212" t="s">
        <v>46</v>
      </c>
      <c r="O128" s="43"/>
      <c r="P128" s="213">
        <f t="shared" si="11"/>
        <v>0</v>
      </c>
      <c r="Q128" s="213">
        <v>0</v>
      </c>
      <c r="R128" s="213">
        <f t="shared" si="12"/>
        <v>0</v>
      </c>
      <c r="S128" s="213">
        <v>0</v>
      </c>
      <c r="T128" s="214">
        <f t="shared" si="13"/>
        <v>0</v>
      </c>
      <c r="AR128" s="25" t="s">
        <v>243</v>
      </c>
      <c r="AT128" s="25" t="s">
        <v>169</v>
      </c>
      <c r="AU128" s="25" t="s">
        <v>83</v>
      </c>
      <c r="AY128" s="25" t="s">
        <v>167</v>
      </c>
      <c r="BE128" s="215">
        <f t="shared" si="14"/>
        <v>0</v>
      </c>
      <c r="BF128" s="215">
        <f t="shared" si="15"/>
        <v>0</v>
      </c>
      <c r="BG128" s="215">
        <f t="shared" si="16"/>
        <v>0</v>
      </c>
      <c r="BH128" s="215">
        <f t="shared" si="17"/>
        <v>0</v>
      </c>
      <c r="BI128" s="215">
        <f t="shared" si="18"/>
        <v>0</v>
      </c>
      <c r="BJ128" s="25" t="s">
        <v>28</v>
      </c>
      <c r="BK128" s="215">
        <f t="shared" si="19"/>
        <v>0</v>
      </c>
      <c r="BL128" s="25" t="s">
        <v>243</v>
      </c>
      <c r="BM128" s="25" t="s">
        <v>522</v>
      </c>
    </row>
    <row r="129" spans="2:65" s="11" customFormat="1" ht="29.85" customHeight="1">
      <c r="B129" s="188"/>
      <c r="C129" s="189"/>
      <c r="D129" s="190" t="s">
        <v>74</v>
      </c>
      <c r="E129" s="202" t="s">
        <v>1458</v>
      </c>
      <c r="F129" s="202" t="s">
        <v>1459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SUM(P130:P141)</f>
        <v>0</v>
      </c>
      <c r="Q129" s="196"/>
      <c r="R129" s="197">
        <f>SUM(R130:R141)</f>
        <v>0.46526000000000006</v>
      </c>
      <c r="S129" s="196"/>
      <c r="T129" s="198">
        <f>SUM(T130:T141)</f>
        <v>0</v>
      </c>
      <c r="AR129" s="199" t="s">
        <v>83</v>
      </c>
      <c r="AT129" s="200" t="s">
        <v>74</v>
      </c>
      <c r="AU129" s="200" t="s">
        <v>28</v>
      </c>
      <c r="AY129" s="199" t="s">
        <v>167</v>
      </c>
      <c r="BK129" s="201">
        <f>SUM(BK130:BK141)</f>
        <v>0</v>
      </c>
    </row>
    <row r="130" spans="2:65" s="1" customFormat="1" ht="16.5" customHeight="1">
      <c r="B130" s="42"/>
      <c r="C130" s="204" t="s">
        <v>360</v>
      </c>
      <c r="D130" s="204" t="s">
        <v>169</v>
      </c>
      <c r="E130" s="205" t="s">
        <v>1460</v>
      </c>
      <c r="F130" s="206" t="s">
        <v>1461</v>
      </c>
      <c r="G130" s="207" t="s">
        <v>1381</v>
      </c>
      <c r="H130" s="208">
        <v>3</v>
      </c>
      <c r="I130" s="209"/>
      <c r="J130" s="210">
        <f t="shared" ref="J130:J141" si="20">ROUND(I130*H130,1)</f>
        <v>0</v>
      </c>
      <c r="K130" s="206" t="s">
        <v>21</v>
      </c>
      <c r="L130" s="62"/>
      <c r="M130" s="211" t="s">
        <v>21</v>
      </c>
      <c r="N130" s="212" t="s">
        <v>46</v>
      </c>
      <c r="O130" s="43"/>
      <c r="P130" s="213">
        <f t="shared" ref="P130:P141" si="21">O130*H130</f>
        <v>0</v>
      </c>
      <c r="Q130" s="213">
        <v>2.0400000000000001E-3</v>
      </c>
      <c r="R130" s="213">
        <f t="shared" ref="R130:R141" si="22">Q130*H130</f>
        <v>6.1200000000000004E-3</v>
      </c>
      <c r="S130" s="213">
        <v>0</v>
      </c>
      <c r="T130" s="214">
        <f t="shared" ref="T130:T141" si="23">S130*H130</f>
        <v>0</v>
      </c>
      <c r="AR130" s="25" t="s">
        <v>243</v>
      </c>
      <c r="AT130" s="25" t="s">
        <v>169</v>
      </c>
      <c r="AU130" s="25" t="s">
        <v>83</v>
      </c>
      <c r="AY130" s="25" t="s">
        <v>167</v>
      </c>
      <c r="BE130" s="215">
        <f t="shared" ref="BE130:BE141" si="24">IF(N130="základní",J130,0)</f>
        <v>0</v>
      </c>
      <c r="BF130" s="215">
        <f t="shared" ref="BF130:BF141" si="25">IF(N130="snížená",J130,0)</f>
        <v>0</v>
      </c>
      <c r="BG130" s="215">
        <f t="shared" ref="BG130:BG141" si="26">IF(N130="zákl. přenesená",J130,0)</f>
        <v>0</v>
      </c>
      <c r="BH130" s="215">
        <f t="shared" ref="BH130:BH141" si="27">IF(N130="sníž. přenesená",J130,0)</f>
        <v>0</v>
      </c>
      <c r="BI130" s="215">
        <f t="shared" ref="BI130:BI141" si="28">IF(N130="nulová",J130,0)</f>
        <v>0</v>
      </c>
      <c r="BJ130" s="25" t="s">
        <v>28</v>
      </c>
      <c r="BK130" s="215">
        <f t="shared" ref="BK130:BK141" si="29">ROUND(I130*H130,1)</f>
        <v>0</v>
      </c>
      <c r="BL130" s="25" t="s">
        <v>243</v>
      </c>
      <c r="BM130" s="25" t="s">
        <v>554</v>
      </c>
    </row>
    <row r="131" spans="2:65" s="1" customFormat="1" ht="16.5" customHeight="1">
      <c r="B131" s="42"/>
      <c r="C131" s="260" t="s">
        <v>364</v>
      </c>
      <c r="D131" s="260" t="s">
        <v>260</v>
      </c>
      <c r="E131" s="261" t="s">
        <v>1462</v>
      </c>
      <c r="F131" s="262" t="s">
        <v>1463</v>
      </c>
      <c r="G131" s="263" t="s">
        <v>1381</v>
      </c>
      <c r="H131" s="264">
        <v>3</v>
      </c>
      <c r="I131" s="265"/>
      <c r="J131" s="266">
        <f t="shared" si="20"/>
        <v>0</v>
      </c>
      <c r="K131" s="262" t="s">
        <v>21</v>
      </c>
      <c r="L131" s="267"/>
      <c r="M131" s="268" t="s">
        <v>21</v>
      </c>
      <c r="N131" s="269" t="s">
        <v>46</v>
      </c>
      <c r="O131" s="43"/>
      <c r="P131" s="213">
        <f t="shared" si="21"/>
        <v>0</v>
      </c>
      <c r="Q131" s="213">
        <v>0.05</v>
      </c>
      <c r="R131" s="213">
        <f t="shared" si="22"/>
        <v>0.15000000000000002</v>
      </c>
      <c r="S131" s="213">
        <v>0</v>
      </c>
      <c r="T131" s="214">
        <f t="shared" si="23"/>
        <v>0</v>
      </c>
      <c r="AR131" s="25" t="s">
        <v>322</v>
      </c>
      <c r="AT131" s="25" t="s">
        <v>260</v>
      </c>
      <c r="AU131" s="25" t="s">
        <v>83</v>
      </c>
      <c r="AY131" s="25" t="s">
        <v>167</v>
      </c>
      <c r="BE131" s="215">
        <f t="shared" si="24"/>
        <v>0</v>
      </c>
      <c r="BF131" s="215">
        <f t="shared" si="25"/>
        <v>0</v>
      </c>
      <c r="BG131" s="215">
        <f t="shared" si="26"/>
        <v>0</v>
      </c>
      <c r="BH131" s="215">
        <f t="shared" si="27"/>
        <v>0</v>
      </c>
      <c r="BI131" s="215">
        <f t="shared" si="28"/>
        <v>0</v>
      </c>
      <c r="BJ131" s="25" t="s">
        <v>28</v>
      </c>
      <c r="BK131" s="215">
        <f t="shared" si="29"/>
        <v>0</v>
      </c>
      <c r="BL131" s="25" t="s">
        <v>243</v>
      </c>
      <c r="BM131" s="25" t="s">
        <v>562</v>
      </c>
    </row>
    <row r="132" spans="2:65" s="1" customFormat="1" ht="16.5" customHeight="1">
      <c r="B132" s="42"/>
      <c r="C132" s="260" t="s">
        <v>367</v>
      </c>
      <c r="D132" s="260" t="s">
        <v>260</v>
      </c>
      <c r="E132" s="261" t="s">
        <v>1464</v>
      </c>
      <c r="F132" s="262" t="s">
        <v>1465</v>
      </c>
      <c r="G132" s="263" t="s">
        <v>1381</v>
      </c>
      <c r="H132" s="264">
        <v>3</v>
      </c>
      <c r="I132" s="265"/>
      <c r="J132" s="266">
        <f t="shared" si="20"/>
        <v>0</v>
      </c>
      <c r="K132" s="262" t="s">
        <v>21</v>
      </c>
      <c r="L132" s="267"/>
      <c r="M132" s="268" t="s">
        <v>21</v>
      </c>
      <c r="N132" s="269" t="s">
        <v>46</v>
      </c>
      <c r="O132" s="43"/>
      <c r="P132" s="213">
        <f t="shared" si="21"/>
        <v>0</v>
      </c>
      <c r="Q132" s="213">
        <v>0.03</v>
      </c>
      <c r="R132" s="213">
        <f t="shared" si="22"/>
        <v>0.09</v>
      </c>
      <c r="S132" s="213">
        <v>0</v>
      </c>
      <c r="T132" s="214">
        <f t="shared" si="23"/>
        <v>0</v>
      </c>
      <c r="AR132" s="25" t="s">
        <v>322</v>
      </c>
      <c r="AT132" s="25" t="s">
        <v>260</v>
      </c>
      <c r="AU132" s="25" t="s">
        <v>83</v>
      </c>
      <c r="AY132" s="25" t="s">
        <v>167</v>
      </c>
      <c r="BE132" s="215">
        <f t="shared" si="24"/>
        <v>0</v>
      </c>
      <c r="BF132" s="215">
        <f t="shared" si="25"/>
        <v>0</v>
      </c>
      <c r="BG132" s="215">
        <f t="shared" si="26"/>
        <v>0</v>
      </c>
      <c r="BH132" s="215">
        <f t="shared" si="27"/>
        <v>0</v>
      </c>
      <c r="BI132" s="215">
        <f t="shared" si="28"/>
        <v>0</v>
      </c>
      <c r="BJ132" s="25" t="s">
        <v>28</v>
      </c>
      <c r="BK132" s="215">
        <f t="shared" si="29"/>
        <v>0</v>
      </c>
      <c r="BL132" s="25" t="s">
        <v>243</v>
      </c>
      <c r="BM132" s="25" t="s">
        <v>580</v>
      </c>
    </row>
    <row r="133" spans="2:65" s="1" customFormat="1" ht="16.5" customHeight="1">
      <c r="B133" s="42"/>
      <c r="C133" s="204" t="s">
        <v>370</v>
      </c>
      <c r="D133" s="204" t="s">
        <v>169</v>
      </c>
      <c r="E133" s="205" t="s">
        <v>1466</v>
      </c>
      <c r="F133" s="206" t="s">
        <v>1467</v>
      </c>
      <c r="G133" s="207" t="s">
        <v>1381</v>
      </c>
      <c r="H133" s="208">
        <v>5</v>
      </c>
      <c r="I133" s="209"/>
      <c r="J133" s="210">
        <f t="shared" si="20"/>
        <v>0</v>
      </c>
      <c r="K133" s="206" t="s">
        <v>21</v>
      </c>
      <c r="L133" s="62"/>
      <c r="M133" s="211" t="s">
        <v>21</v>
      </c>
      <c r="N133" s="212" t="s">
        <v>46</v>
      </c>
      <c r="O133" s="43"/>
      <c r="P133" s="213">
        <f t="shared" si="21"/>
        <v>0</v>
      </c>
      <c r="Q133" s="213">
        <v>2.2599999999999999E-3</v>
      </c>
      <c r="R133" s="213">
        <f t="shared" si="22"/>
        <v>1.1299999999999999E-2</v>
      </c>
      <c r="S133" s="213">
        <v>0</v>
      </c>
      <c r="T133" s="214">
        <f t="shared" si="23"/>
        <v>0</v>
      </c>
      <c r="AR133" s="25" t="s">
        <v>243</v>
      </c>
      <c r="AT133" s="25" t="s">
        <v>169</v>
      </c>
      <c r="AU133" s="25" t="s">
        <v>83</v>
      </c>
      <c r="AY133" s="25" t="s">
        <v>167</v>
      </c>
      <c r="BE133" s="215">
        <f t="shared" si="24"/>
        <v>0</v>
      </c>
      <c r="BF133" s="215">
        <f t="shared" si="25"/>
        <v>0</v>
      </c>
      <c r="BG133" s="215">
        <f t="shared" si="26"/>
        <v>0</v>
      </c>
      <c r="BH133" s="215">
        <f t="shared" si="27"/>
        <v>0</v>
      </c>
      <c r="BI133" s="215">
        <f t="shared" si="28"/>
        <v>0</v>
      </c>
      <c r="BJ133" s="25" t="s">
        <v>28</v>
      </c>
      <c r="BK133" s="215">
        <f t="shared" si="29"/>
        <v>0</v>
      </c>
      <c r="BL133" s="25" t="s">
        <v>243</v>
      </c>
      <c r="BM133" s="25" t="s">
        <v>590</v>
      </c>
    </row>
    <row r="134" spans="2:65" s="1" customFormat="1" ht="16.5" customHeight="1">
      <c r="B134" s="42"/>
      <c r="C134" s="260" t="s">
        <v>375</v>
      </c>
      <c r="D134" s="260" t="s">
        <v>260</v>
      </c>
      <c r="E134" s="261" t="s">
        <v>1468</v>
      </c>
      <c r="F134" s="262" t="s">
        <v>1469</v>
      </c>
      <c r="G134" s="263" t="s">
        <v>1381</v>
      </c>
      <c r="H134" s="264">
        <v>5</v>
      </c>
      <c r="I134" s="265"/>
      <c r="J134" s="266">
        <f t="shared" si="20"/>
        <v>0</v>
      </c>
      <c r="K134" s="262" t="s">
        <v>21</v>
      </c>
      <c r="L134" s="267"/>
      <c r="M134" s="268" t="s">
        <v>21</v>
      </c>
      <c r="N134" s="269" t="s">
        <v>46</v>
      </c>
      <c r="O134" s="43"/>
      <c r="P134" s="213">
        <f t="shared" si="21"/>
        <v>0</v>
      </c>
      <c r="Q134" s="213">
        <v>0.03</v>
      </c>
      <c r="R134" s="213">
        <f t="shared" si="22"/>
        <v>0.15</v>
      </c>
      <c r="S134" s="213">
        <v>0</v>
      </c>
      <c r="T134" s="214">
        <f t="shared" si="23"/>
        <v>0</v>
      </c>
      <c r="AR134" s="25" t="s">
        <v>322</v>
      </c>
      <c r="AT134" s="25" t="s">
        <v>260</v>
      </c>
      <c r="AU134" s="25" t="s">
        <v>83</v>
      </c>
      <c r="AY134" s="25" t="s">
        <v>167</v>
      </c>
      <c r="BE134" s="215">
        <f t="shared" si="24"/>
        <v>0</v>
      </c>
      <c r="BF134" s="215">
        <f t="shared" si="25"/>
        <v>0</v>
      </c>
      <c r="BG134" s="215">
        <f t="shared" si="26"/>
        <v>0</v>
      </c>
      <c r="BH134" s="215">
        <f t="shared" si="27"/>
        <v>0</v>
      </c>
      <c r="BI134" s="215">
        <f t="shared" si="28"/>
        <v>0</v>
      </c>
      <c r="BJ134" s="25" t="s">
        <v>28</v>
      </c>
      <c r="BK134" s="215">
        <f t="shared" si="29"/>
        <v>0</v>
      </c>
      <c r="BL134" s="25" t="s">
        <v>243</v>
      </c>
      <c r="BM134" s="25" t="s">
        <v>624</v>
      </c>
    </row>
    <row r="135" spans="2:65" s="1" customFormat="1" ht="16.5" customHeight="1">
      <c r="B135" s="42"/>
      <c r="C135" s="204" t="s">
        <v>378</v>
      </c>
      <c r="D135" s="204" t="s">
        <v>169</v>
      </c>
      <c r="E135" s="205" t="s">
        <v>1470</v>
      </c>
      <c r="F135" s="206" t="s">
        <v>1471</v>
      </c>
      <c r="G135" s="207" t="s">
        <v>1381</v>
      </c>
      <c r="H135" s="208">
        <v>3</v>
      </c>
      <c r="I135" s="209"/>
      <c r="J135" s="210">
        <f t="shared" si="20"/>
        <v>0</v>
      </c>
      <c r="K135" s="206" t="s">
        <v>21</v>
      </c>
      <c r="L135" s="62"/>
      <c r="M135" s="211" t="s">
        <v>21</v>
      </c>
      <c r="N135" s="212" t="s">
        <v>46</v>
      </c>
      <c r="O135" s="43"/>
      <c r="P135" s="213">
        <f t="shared" si="21"/>
        <v>0</v>
      </c>
      <c r="Q135" s="213">
        <v>0.01</v>
      </c>
      <c r="R135" s="213">
        <f t="shared" si="22"/>
        <v>0.03</v>
      </c>
      <c r="S135" s="213">
        <v>0</v>
      </c>
      <c r="T135" s="214">
        <f t="shared" si="23"/>
        <v>0</v>
      </c>
      <c r="AR135" s="25" t="s">
        <v>243</v>
      </c>
      <c r="AT135" s="25" t="s">
        <v>169</v>
      </c>
      <c r="AU135" s="25" t="s">
        <v>83</v>
      </c>
      <c r="AY135" s="25" t="s">
        <v>167</v>
      </c>
      <c r="BE135" s="215">
        <f t="shared" si="24"/>
        <v>0</v>
      </c>
      <c r="BF135" s="215">
        <f t="shared" si="25"/>
        <v>0</v>
      </c>
      <c r="BG135" s="215">
        <f t="shared" si="26"/>
        <v>0</v>
      </c>
      <c r="BH135" s="215">
        <f t="shared" si="27"/>
        <v>0</v>
      </c>
      <c r="BI135" s="215">
        <f t="shared" si="28"/>
        <v>0</v>
      </c>
      <c r="BJ135" s="25" t="s">
        <v>28</v>
      </c>
      <c r="BK135" s="215">
        <f t="shared" si="29"/>
        <v>0</v>
      </c>
      <c r="BL135" s="25" t="s">
        <v>243</v>
      </c>
      <c r="BM135" s="25" t="s">
        <v>341</v>
      </c>
    </row>
    <row r="136" spans="2:65" s="1" customFormat="1" ht="16.5" customHeight="1">
      <c r="B136" s="42"/>
      <c r="C136" s="204" t="s">
        <v>384</v>
      </c>
      <c r="D136" s="204" t="s">
        <v>169</v>
      </c>
      <c r="E136" s="205" t="s">
        <v>1472</v>
      </c>
      <c r="F136" s="206" t="s">
        <v>1473</v>
      </c>
      <c r="G136" s="207" t="s">
        <v>1381</v>
      </c>
      <c r="H136" s="208">
        <v>1</v>
      </c>
      <c r="I136" s="209"/>
      <c r="J136" s="210">
        <f t="shared" si="20"/>
        <v>0</v>
      </c>
      <c r="K136" s="206" t="s">
        <v>21</v>
      </c>
      <c r="L136" s="62"/>
      <c r="M136" s="211" t="s">
        <v>21</v>
      </c>
      <c r="N136" s="212" t="s">
        <v>46</v>
      </c>
      <c r="O136" s="43"/>
      <c r="P136" s="213">
        <f t="shared" si="21"/>
        <v>0</v>
      </c>
      <c r="Q136" s="213">
        <v>1E-3</v>
      </c>
      <c r="R136" s="213">
        <f t="shared" si="22"/>
        <v>1E-3</v>
      </c>
      <c r="S136" s="213">
        <v>0</v>
      </c>
      <c r="T136" s="214">
        <f t="shared" si="23"/>
        <v>0</v>
      </c>
      <c r="AR136" s="25" t="s">
        <v>243</v>
      </c>
      <c r="AT136" s="25" t="s">
        <v>169</v>
      </c>
      <c r="AU136" s="25" t="s">
        <v>83</v>
      </c>
      <c r="AY136" s="25" t="s">
        <v>167</v>
      </c>
      <c r="BE136" s="215">
        <f t="shared" si="24"/>
        <v>0</v>
      </c>
      <c r="BF136" s="215">
        <f t="shared" si="25"/>
        <v>0</v>
      </c>
      <c r="BG136" s="215">
        <f t="shared" si="26"/>
        <v>0</v>
      </c>
      <c r="BH136" s="215">
        <f t="shared" si="27"/>
        <v>0</v>
      </c>
      <c r="BI136" s="215">
        <f t="shared" si="28"/>
        <v>0</v>
      </c>
      <c r="BJ136" s="25" t="s">
        <v>28</v>
      </c>
      <c r="BK136" s="215">
        <f t="shared" si="29"/>
        <v>0</v>
      </c>
      <c r="BL136" s="25" t="s">
        <v>243</v>
      </c>
      <c r="BM136" s="25" t="s">
        <v>401</v>
      </c>
    </row>
    <row r="137" spans="2:65" s="1" customFormat="1" ht="16.5" customHeight="1">
      <c r="B137" s="42"/>
      <c r="C137" s="204" t="s">
        <v>390</v>
      </c>
      <c r="D137" s="204" t="s">
        <v>169</v>
      </c>
      <c r="E137" s="205" t="s">
        <v>1474</v>
      </c>
      <c r="F137" s="206" t="s">
        <v>1475</v>
      </c>
      <c r="G137" s="207" t="s">
        <v>1381</v>
      </c>
      <c r="H137" s="208">
        <v>1</v>
      </c>
      <c r="I137" s="209"/>
      <c r="J137" s="210">
        <f t="shared" si="20"/>
        <v>0</v>
      </c>
      <c r="K137" s="206" t="s">
        <v>21</v>
      </c>
      <c r="L137" s="62"/>
      <c r="M137" s="211" t="s">
        <v>21</v>
      </c>
      <c r="N137" s="212" t="s">
        <v>46</v>
      </c>
      <c r="O137" s="43"/>
      <c r="P137" s="213">
        <f t="shared" si="21"/>
        <v>0</v>
      </c>
      <c r="Q137" s="213">
        <v>0.02</v>
      </c>
      <c r="R137" s="213">
        <f t="shared" si="22"/>
        <v>0.02</v>
      </c>
      <c r="S137" s="213">
        <v>0</v>
      </c>
      <c r="T137" s="214">
        <f t="shared" si="23"/>
        <v>0</v>
      </c>
      <c r="AR137" s="25" t="s">
        <v>243</v>
      </c>
      <c r="AT137" s="25" t="s">
        <v>169</v>
      </c>
      <c r="AU137" s="25" t="s">
        <v>83</v>
      </c>
      <c r="AY137" s="25" t="s">
        <v>167</v>
      </c>
      <c r="BE137" s="215">
        <f t="shared" si="24"/>
        <v>0</v>
      </c>
      <c r="BF137" s="215">
        <f t="shared" si="25"/>
        <v>0</v>
      </c>
      <c r="BG137" s="215">
        <f t="shared" si="26"/>
        <v>0</v>
      </c>
      <c r="BH137" s="215">
        <f t="shared" si="27"/>
        <v>0</v>
      </c>
      <c r="BI137" s="215">
        <f t="shared" si="28"/>
        <v>0</v>
      </c>
      <c r="BJ137" s="25" t="s">
        <v>28</v>
      </c>
      <c r="BK137" s="215">
        <f t="shared" si="29"/>
        <v>0</v>
      </c>
      <c r="BL137" s="25" t="s">
        <v>243</v>
      </c>
      <c r="BM137" s="25" t="s">
        <v>627</v>
      </c>
    </row>
    <row r="138" spans="2:65" s="1" customFormat="1" ht="16.5" customHeight="1">
      <c r="B138" s="42"/>
      <c r="C138" s="204" t="s">
        <v>393</v>
      </c>
      <c r="D138" s="204" t="s">
        <v>169</v>
      </c>
      <c r="E138" s="205" t="s">
        <v>1476</v>
      </c>
      <c r="F138" s="206" t="s">
        <v>1477</v>
      </c>
      <c r="G138" s="207" t="s">
        <v>1381</v>
      </c>
      <c r="H138" s="208">
        <v>7</v>
      </c>
      <c r="I138" s="209"/>
      <c r="J138" s="210">
        <f t="shared" si="20"/>
        <v>0</v>
      </c>
      <c r="K138" s="206" t="s">
        <v>21</v>
      </c>
      <c r="L138" s="62"/>
      <c r="M138" s="211" t="s">
        <v>21</v>
      </c>
      <c r="N138" s="212" t="s">
        <v>46</v>
      </c>
      <c r="O138" s="43"/>
      <c r="P138" s="213">
        <f t="shared" si="21"/>
        <v>0</v>
      </c>
      <c r="Q138" s="213">
        <v>1.2E-4</v>
      </c>
      <c r="R138" s="213">
        <f t="shared" si="22"/>
        <v>8.4000000000000003E-4</v>
      </c>
      <c r="S138" s="213">
        <v>0</v>
      </c>
      <c r="T138" s="214">
        <f t="shared" si="23"/>
        <v>0</v>
      </c>
      <c r="AR138" s="25" t="s">
        <v>243</v>
      </c>
      <c r="AT138" s="25" t="s">
        <v>169</v>
      </c>
      <c r="AU138" s="25" t="s">
        <v>83</v>
      </c>
      <c r="AY138" s="25" t="s">
        <v>167</v>
      </c>
      <c r="BE138" s="215">
        <f t="shared" si="24"/>
        <v>0</v>
      </c>
      <c r="BF138" s="215">
        <f t="shared" si="25"/>
        <v>0</v>
      </c>
      <c r="BG138" s="215">
        <f t="shared" si="26"/>
        <v>0</v>
      </c>
      <c r="BH138" s="215">
        <f t="shared" si="27"/>
        <v>0</v>
      </c>
      <c r="BI138" s="215">
        <f t="shared" si="28"/>
        <v>0</v>
      </c>
      <c r="BJ138" s="25" t="s">
        <v>28</v>
      </c>
      <c r="BK138" s="215">
        <f t="shared" si="29"/>
        <v>0</v>
      </c>
      <c r="BL138" s="25" t="s">
        <v>243</v>
      </c>
      <c r="BM138" s="25" t="s">
        <v>636</v>
      </c>
    </row>
    <row r="139" spans="2:65" s="1" customFormat="1" ht="16.5" customHeight="1">
      <c r="B139" s="42"/>
      <c r="C139" s="260" t="s">
        <v>397</v>
      </c>
      <c r="D139" s="260" t="s">
        <v>260</v>
      </c>
      <c r="E139" s="261" t="s">
        <v>1478</v>
      </c>
      <c r="F139" s="262" t="s">
        <v>1479</v>
      </c>
      <c r="G139" s="263" t="s">
        <v>1381</v>
      </c>
      <c r="H139" s="264">
        <v>1</v>
      </c>
      <c r="I139" s="265"/>
      <c r="J139" s="266">
        <f t="shared" si="20"/>
        <v>0</v>
      </c>
      <c r="K139" s="262" t="s">
        <v>21</v>
      </c>
      <c r="L139" s="267"/>
      <c r="M139" s="268" t="s">
        <v>21</v>
      </c>
      <c r="N139" s="269" t="s">
        <v>46</v>
      </c>
      <c r="O139" s="43"/>
      <c r="P139" s="213">
        <f t="shared" si="21"/>
        <v>0</v>
      </c>
      <c r="Q139" s="213">
        <v>1E-3</v>
      </c>
      <c r="R139" s="213">
        <f t="shared" si="22"/>
        <v>1E-3</v>
      </c>
      <c r="S139" s="213">
        <v>0</v>
      </c>
      <c r="T139" s="214">
        <f t="shared" si="23"/>
        <v>0</v>
      </c>
      <c r="AR139" s="25" t="s">
        <v>322</v>
      </c>
      <c r="AT139" s="25" t="s">
        <v>260</v>
      </c>
      <c r="AU139" s="25" t="s">
        <v>83</v>
      </c>
      <c r="AY139" s="25" t="s">
        <v>167</v>
      </c>
      <c r="BE139" s="215">
        <f t="shared" si="24"/>
        <v>0</v>
      </c>
      <c r="BF139" s="215">
        <f t="shared" si="25"/>
        <v>0</v>
      </c>
      <c r="BG139" s="215">
        <f t="shared" si="26"/>
        <v>0</v>
      </c>
      <c r="BH139" s="215">
        <f t="shared" si="27"/>
        <v>0</v>
      </c>
      <c r="BI139" s="215">
        <f t="shared" si="28"/>
        <v>0</v>
      </c>
      <c r="BJ139" s="25" t="s">
        <v>28</v>
      </c>
      <c r="BK139" s="215">
        <f t="shared" si="29"/>
        <v>0</v>
      </c>
      <c r="BL139" s="25" t="s">
        <v>243</v>
      </c>
      <c r="BM139" s="25" t="s">
        <v>648</v>
      </c>
    </row>
    <row r="140" spans="2:65" s="1" customFormat="1" ht="16.5" customHeight="1">
      <c r="B140" s="42"/>
      <c r="C140" s="260" t="s">
        <v>403</v>
      </c>
      <c r="D140" s="260" t="s">
        <v>260</v>
      </c>
      <c r="E140" s="261" t="s">
        <v>1480</v>
      </c>
      <c r="F140" s="262" t="s">
        <v>1481</v>
      </c>
      <c r="G140" s="263" t="s">
        <v>1381</v>
      </c>
      <c r="H140" s="264">
        <v>5</v>
      </c>
      <c r="I140" s="265"/>
      <c r="J140" s="266">
        <f t="shared" si="20"/>
        <v>0</v>
      </c>
      <c r="K140" s="262" t="s">
        <v>21</v>
      </c>
      <c r="L140" s="267"/>
      <c r="M140" s="268" t="s">
        <v>21</v>
      </c>
      <c r="N140" s="269" t="s">
        <v>46</v>
      </c>
      <c r="O140" s="43"/>
      <c r="P140" s="213">
        <f t="shared" si="21"/>
        <v>0</v>
      </c>
      <c r="Q140" s="213">
        <v>1E-3</v>
      </c>
      <c r="R140" s="213">
        <f t="shared" si="22"/>
        <v>5.0000000000000001E-3</v>
      </c>
      <c r="S140" s="213">
        <v>0</v>
      </c>
      <c r="T140" s="214">
        <f t="shared" si="23"/>
        <v>0</v>
      </c>
      <c r="AR140" s="25" t="s">
        <v>322</v>
      </c>
      <c r="AT140" s="25" t="s">
        <v>260</v>
      </c>
      <c r="AU140" s="25" t="s">
        <v>83</v>
      </c>
      <c r="AY140" s="25" t="s">
        <v>167</v>
      </c>
      <c r="BE140" s="215">
        <f t="shared" si="24"/>
        <v>0</v>
      </c>
      <c r="BF140" s="215">
        <f t="shared" si="25"/>
        <v>0</v>
      </c>
      <c r="BG140" s="215">
        <f t="shared" si="26"/>
        <v>0</v>
      </c>
      <c r="BH140" s="215">
        <f t="shared" si="27"/>
        <v>0</v>
      </c>
      <c r="BI140" s="215">
        <f t="shared" si="28"/>
        <v>0</v>
      </c>
      <c r="BJ140" s="25" t="s">
        <v>28</v>
      </c>
      <c r="BK140" s="215">
        <f t="shared" si="29"/>
        <v>0</v>
      </c>
      <c r="BL140" s="25" t="s">
        <v>243</v>
      </c>
      <c r="BM140" s="25" t="s">
        <v>660</v>
      </c>
    </row>
    <row r="141" spans="2:65" s="1" customFormat="1" ht="16.5" customHeight="1">
      <c r="B141" s="42"/>
      <c r="C141" s="204" t="s">
        <v>406</v>
      </c>
      <c r="D141" s="204" t="s">
        <v>169</v>
      </c>
      <c r="E141" s="205" t="s">
        <v>1482</v>
      </c>
      <c r="F141" s="206" t="s">
        <v>1483</v>
      </c>
      <c r="G141" s="207" t="s">
        <v>1420</v>
      </c>
      <c r="H141" s="208">
        <v>0.47</v>
      </c>
      <c r="I141" s="209"/>
      <c r="J141" s="210">
        <f t="shared" si="20"/>
        <v>0</v>
      </c>
      <c r="K141" s="206" t="s">
        <v>21</v>
      </c>
      <c r="L141" s="62"/>
      <c r="M141" s="211" t="s">
        <v>21</v>
      </c>
      <c r="N141" s="271" t="s">
        <v>46</v>
      </c>
      <c r="O141" s="272"/>
      <c r="P141" s="273">
        <f t="shared" si="21"/>
        <v>0</v>
      </c>
      <c r="Q141" s="273">
        <v>0</v>
      </c>
      <c r="R141" s="273">
        <f t="shared" si="22"/>
        <v>0</v>
      </c>
      <c r="S141" s="273">
        <v>0</v>
      </c>
      <c r="T141" s="274">
        <f t="shared" si="23"/>
        <v>0</v>
      </c>
      <c r="AR141" s="25" t="s">
        <v>243</v>
      </c>
      <c r="AT141" s="25" t="s">
        <v>169</v>
      </c>
      <c r="AU141" s="25" t="s">
        <v>83</v>
      </c>
      <c r="AY141" s="25" t="s">
        <v>167</v>
      </c>
      <c r="BE141" s="215">
        <f t="shared" si="24"/>
        <v>0</v>
      </c>
      <c r="BF141" s="215">
        <f t="shared" si="25"/>
        <v>0</v>
      </c>
      <c r="BG141" s="215">
        <f t="shared" si="26"/>
        <v>0</v>
      </c>
      <c r="BH141" s="215">
        <f t="shared" si="27"/>
        <v>0</v>
      </c>
      <c r="BI141" s="215">
        <f t="shared" si="28"/>
        <v>0</v>
      </c>
      <c r="BJ141" s="25" t="s">
        <v>28</v>
      </c>
      <c r="BK141" s="215">
        <f t="shared" si="29"/>
        <v>0</v>
      </c>
      <c r="BL141" s="25" t="s">
        <v>243</v>
      </c>
      <c r="BM141" s="25" t="s">
        <v>669</v>
      </c>
    </row>
    <row r="142" spans="2:65" s="1" customFormat="1" ht="6.9" customHeight="1">
      <c r="B142" s="57"/>
      <c r="C142" s="58"/>
      <c r="D142" s="58"/>
      <c r="E142" s="58"/>
      <c r="F142" s="58"/>
      <c r="G142" s="58"/>
      <c r="H142" s="58"/>
      <c r="I142" s="149"/>
      <c r="J142" s="58"/>
      <c r="K142" s="58"/>
      <c r="L142" s="62"/>
    </row>
  </sheetData>
  <sheetProtection algorithmName="SHA-512" hashValue="DrFqOqN2ms9rmFfPpFiSI5u8LZCop6uNWckX5/WFeMJvMv8YiVKXqEQuoYaTtsMiKkQ2d7jsoL4NrKpmBwMp+g==" saltValue="WU3emafUrZCOAtZ0hka5hqsRv5I19STFfwgxgTOQM0PrugNUNcSKyYlI8O0Z7KYOtPIQM5edNlcTzblwr/t+Eg==" spinCount="100000" sheet="1" objects="1" scenarios="1" formatColumns="0" formatRows="0" autoFilter="0"/>
  <autoFilter ref="C85:K141"/>
  <mergeCells count="13">
    <mergeCell ref="E78:H78"/>
    <mergeCell ref="G1:H1"/>
    <mergeCell ref="L2:V2"/>
    <mergeCell ref="E49:H49"/>
    <mergeCell ref="E51:H51"/>
    <mergeCell ref="J55:J56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0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110</v>
      </c>
      <c r="G1" s="398" t="s">
        <v>111</v>
      </c>
      <c r="H1" s="398"/>
      <c r="I1" s="125"/>
      <c r="J1" s="124" t="s">
        <v>112</v>
      </c>
      <c r="K1" s="123" t="s">
        <v>113</v>
      </c>
      <c r="L1" s="124" t="s">
        <v>114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5" t="s">
        <v>94</v>
      </c>
    </row>
    <row r="3" spans="1:70" ht="6.9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83</v>
      </c>
    </row>
    <row r="4" spans="1:70" ht="36.9" customHeight="1">
      <c r="B4" s="29"/>
      <c r="C4" s="30"/>
      <c r="D4" s="31" t="s">
        <v>115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3.2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399" t="str">
        <f>'Rekapitulace stavby'!K6</f>
        <v>Modernizace stávající infrastruktury FFP -  Bezručovo nám.13, Opava (2017-I)</v>
      </c>
      <c r="F7" s="405"/>
      <c r="G7" s="405"/>
      <c r="H7" s="405"/>
      <c r="I7" s="127"/>
      <c r="J7" s="30"/>
      <c r="K7" s="32"/>
    </row>
    <row r="8" spans="1:70" ht="13.2">
      <c r="B8" s="29"/>
      <c r="C8" s="30"/>
      <c r="D8" s="38" t="s">
        <v>116</v>
      </c>
      <c r="E8" s="30"/>
      <c r="F8" s="30"/>
      <c r="G8" s="30"/>
      <c r="H8" s="30"/>
      <c r="I8" s="127"/>
      <c r="J8" s="30"/>
      <c r="K8" s="32"/>
    </row>
    <row r="9" spans="1:70" s="1" customFormat="1" ht="16.5" customHeight="1">
      <c r="B9" s="42"/>
      <c r="C9" s="43"/>
      <c r="D9" s="43"/>
      <c r="E9" s="399" t="s">
        <v>117</v>
      </c>
      <c r="F9" s="400"/>
      <c r="G9" s="400"/>
      <c r="H9" s="400"/>
      <c r="I9" s="128"/>
      <c r="J9" s="43"/>
      <c r="K9" s="46"/>
    </row>
    <row r="10" spans="1:70" s="1" customFormat="1" ht="13.2">
      <c r="B10" s="42"/>
      <c r="C10" s="43"/>
      <c r="D10" s="38" t="s">
        <v>118</v>
      </c>
      <c r="E10" s="43"/>
      <c r="F10" s="43"/>
      <c r="G10" s="43"/>
      <c r="H10" s="43"/>
      <c r="I10" s="128"/>
      <c r="J10" s="43"/>
      <c r="K10" s="46"/>
    </row>
    <row r="11" spans="1:70" s="1" customFormat="1" ht="36.9" customHeight="1">
      <c r="B11" s="42"/>
      <c r="C11" s="43"/>
      <c r="D11" s="43"/>
      <c r="E11" s="401" t="s">
        <v>1484</v>
      </c>
      <c r="F11" s="400"/>
      <c r="G11" s="400"/>
      <c r="H11" s="400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29" t="s">
        <v>26</v>
      </c>
      <c r="J14" s="130" t="str">
        <f>'Rekapitulace stavby'!AN8</f>
        <v>15. 1. 2018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" customHeight="1">
      <c r="B16" s="42"/>
      <c r="C16" s="43"/>
      <c r="D16" s="38" t="s">
        <v>29</v>
      </c>
      <c r="E16" s="43"/>
      <c r="F16" s="43"/>
      <c r="G16" s="43"/>
      <c r="H16" s="43"/>
      <c r="I16" s="129" t="s">
        <v>30</v>
      </c>
      <c r="J16" s="36" t="s">
        <v>31</v>
      </c>
      <c r="K16" s="46"/>
    </row>
    <row r="17" spans="2:11" s="1" customFormat="1" ht="18" customHeight="1">
      <c r="B17" s="42"/>
      <c r="C17" s="43"/>
      <c r="D17" s="43"/>
      <c r="E17" s="36" t="s">
        <v>32</v>
      </c>
      <c r="F17" s="43"/>
      <c r="G17" s="43"/>
      <c r="H17" s="43"/>
      <c r="I17" s="129" t="s">
        <v>33</v>
      </c>
      <c r="J17" s="36" t="s">
        <v>34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" customHeight="1">
      <c r="B19" s="42"/>
      <c r="C19" s="43"/>
      <c r="D19" s="38" t="s">
        <v>35</v>
      </c>
      <c r="E19" s="43"/>
      <c r="F19" s="43"/>
      <c r="G19" s="43"/>
      <c r="H19" s="43"/>
      <c r="I19" s="129" t="s">
        <v>30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33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" customHeight="1">
      <c r="B22" s="42"/>
      <c r="C22" s="43"/>
      <c r="D22" s="38" t="s">
        <v>38</v>
      </c>
      <c r="E22" s="43"/>
      <c r="F22" s="43"/>
      <c r="G22" s="43"/>
      <c r="H22" s="43"/>
      <c r="I22" s="129" t="s">
        <v>30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33</v>
      </c>
      <c r="J23" s="36" t="str">
        <f>IF('Rekapitulace stavby'!AN17="","",'Rekapitulace stavby'!AN17)</f>
        <v/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393" t="s">
        <v>21</v>
      </c>
      <c r="F26" s="393"/>
      <c r="G26" s="393"/>
      <c r="H26" s="393"/>
      <c r="I26" s="133"/>
      <c r="J26" s="132"/>
      <c r="K26" s="134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41</v>
      </c>
      <c r="E29" s="43"/>
      <c r="F29" s="43"/>
      <c r="G29" s="43"/>
      <c r="H29" s="43"/>
      <c r="I29" s="128"/>
      <c r="J29" s="138">
        <f>ROUND(J86,0)</f>
        <v>0</v>
      </c>
      <c r="K29" s="46"/>
    </row>
    <row r="30" spans="2:11" s="1" customFormat="1" ht="6.9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39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40">
        <f>ROUND(SUM(BE86:BE139), 0)</f>
        <v>0</v>
      </c>
      <c r="G32" s="43"/>
      <c r="H32" s="43"/>
      <c r="I32" s="141">
        <v>0.21</v>
      </c>
      <c r="J32" s="140">
        <f>ROUND(ROUND((SUM(BE86:BE139)), 0)*I32, 0)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40">
        <f>ROUND(SUM(BF86:BF139), 0)</f>
        <v>0</v>
      </c>
      <c r="G33" s="43"/>
      <c r="H33" s="43"/>
      <c r="I33" s="141">
        <v>0.15</v>
      </c>
      <c r="J33" s="140">
        <f>ROUND(ROUND((SUM(BF86:BF139)), 0)*I33, 0)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40">
        <f>ROUND(SUM(BG86:BG139), 0)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40">
        <f>ROUND(SUM(BH86:BH139), 0)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40">
        <f>ROUND(SUM(BI86:BI139), 0)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51</v>
      </c>
      <c r="E38" s="80"/>
      <c r="F38" s="80"/>
      <c r="G38" s="144" t="s">
        <v>52</v>
      </c>
      <c r="H38" s="145" t="s">
        <v>53</v>
      </c>
      <c r="I38" s="146"/>
      <c r="J38" s="147">
        <f>SUM(J29:J36)</f>
        <v>0</v>
      </c>
      <c r="K38" s="148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399" t="str">
        <f>E7</f>
        <v>Modernizace stávající infrastruktury FFP -  Bezručovo nám.13, Opava (2017-I)</v>
      </c>
      <c r="F47" s="405"/>
      <c r="G47" s="405"/>
      <c r="H47" s="405"/>
      <c r="I47" s="128"/>
      <c r="J47" s="43"/>
      <c r="K47" s="46"/>
    </row>
    <row r="48" spans="2:11" ht="13.2">
      <c r="B48" s="29"/>
      <c r="C48" s="38" t="s">
        <v>116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16.5" customHeight="1">
      <c r="B49" s="42"/>
      <c r="C49" s="43"/>
      <c r="D49" s="43"/>
      <c r="E49" s="399" t="s">
        <v>117</v>
      </c>
      <c r="F49" s="400"/>
      <c r="G49" s="400"/>
      <c r="H49" s="400"/>
      <c r="I49" s="128"/>
      <c r="J49" s="43"/>
      <c r="K49" s="46"/>
    </row>
    <row r="50" spans="2:47" s="1" customFormat="1" ht="14.4" customHeight="1">
      <c r="B50" s="42"/>
      <c r="C50" s="38" t="s">
        <v>118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1" t="str">
        <f>E11</f>
        <v>01-3 - 01/3 - Ústřední vytápění</v>
      </c>
      <c r="F51" s="400"/>
      <c r="G51" s="400"/>
      <c r="H51" s="400"/>
      <c r="I51" s="128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 xml:space="preserve"> </v>
      </c>
      <c r="G53" s="43"/>
      <c r="H53" s="43"/>
      <c r="I53" s="129" t="s">
        <v>26</v>
      </c>
      <c r="J53" s="130" t="str">
        <f>IF(J14="","",J14)</f>
        <v>15. 1. 2018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3.2">
      <c r="B55" s="42"/>
      <c r="C55" s="38" t="s">
        <v>29</v>
      </c>
      <c r="D55" s="43"/>
      <c r="E55" s="43"/>
      <c r="F55" s="36" t="str">
        <f>E17</f>
        <v>Slezská univerzita v Opavě</v>
      </c>
      <c r="G55" s="43"/>
      <c r="H55" s="43"/>
      <c r="I55" s="129" t="s">
        <v>38</v>
      </c>
      <c r="J55" s="393" t="str">
        <f>E23</f>
        <v xml:space="preserve"> </v>
      </c>
      <c r="K55" s="46"/>
    </row>
    <row r="56" spans="2:47" s="1" customFormat="1" ht="14.4" customHeight="1">
      <c r="B56" s="42"/>
      <c r="C56" s="38" t="s">
        <v>35</v>
      </c>
      <c r="D56" s="43"/>
      <c r="E56" s="43"/>
      <c r="F56" s="36" t="str">
        <f>IF(E20="","",E20)</f>
        <v/>
      </c>
      <c r="G56" s="43"/>
      <c r="H56" s="43"/>
      <c r="I56" s="128"/>
      <c r="J56" s="402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J86</f>
        <v>0</v>
      </c>
      <c r="K60" s="46"/>
      <c r="AU60" s="25" t="s">
        <v>124</v>
      </c>
    </row>
    <row r="61" spans="2:47" s="8" customFormat="1" ht="24.9" customHeight="1">
      <c r="B61" s="159"/>
      <c r="C61" s="160"/>
      <c r="D61" s="161" t="s">
        <v>133</v>
      </c>
      <c r="E61" s="162"/>
      <c r="F61" s="162"/>
      <c r="G61" s="162"/>
      <c r="H61" s="162"/>
      <c r="I61" s="163"/>
      <c r="J61" s="164">
        <f>J87</f>
        <v>0</v>
      </c>
      <c r="K61" s="165"/>
    </row>
    <row r="62" spans="2:47" s="9" customFormat="1" ht="19.95" customHeight="1">
      <c r="B62" s="166"/>
      <c r="C62" s="167"/>
      <c r="D62" s="168" t="s">
        <v>1485</v>
      </c>
      <c r="E62" s="169"/>
      <c r="F62" s="169"/>
      <c r="G62" s="169"/>
      <c r="H62" s="169"/>
      <c r="I62" s="170"/>
      <c r="J62" s="171">
        <f>J88</f>
        <v>0</v>
      </c>
      <c r="K62" s="172"/>
    </row>
    <row r="63" spans="2:47" s="9" customFormat="1" ht="19.95" customHeight="1">
      <c r="B63" s="166"/>
      <c r="C63" s="167"/>
      <c r="D63" s="168" t="s">
        <v>1486</v>
      </c>
      <c r="E63" s="169"/>
      <c r="F63" s="169"/>
      <c r="G63" s="169"/>
      <c r="H63" s="169"/>
      <c r="I63" s="170"/>
      <c r="J63" s="171">
        <f>J108</f>
        <v>0</v>
      </c>
      <c r="K63" s="172"/>
    </row>
    <row r="64" spans="2:47" s="9" customFormat="1" ht="19.95" customHeight="1">
      <c r="B64" s="166"/>
      <c r="C64" s="167"/>
      <c r="D64" s="168" t="s">
        <v>1487</v>
      </c>
      <c r="E64" s="169"/>
      <c r="F64" s="169"/>
      <c r="G64" s="169"/>
      <c r="H64" s="169"/>
      <c r="I64" s="170"/>
      <c r="J64" s="171">
        <f>J129</f>
        <v>0</v>
      </c>
      <c r="K64" s="172"/>
    </row>
    <row r="65" spans="2:12" s="1" customFormat="1" ht="21.75" customHeight="1">
      <c r="B65" s="42"/>
      <c r="C65" s="43"/>
      <c r="D65" s="43"/>
      <c r="E65" s="43"/>
      <c r="F65" s="43"/>
      <c r="G65" s="43"/>
      <c r="H65" s="43"/>
      <c r="I65" s="128"/>
      <c r="J65" s="43"/>
      <c r="K65" s="46"/>
    </row>
    <row r="66" spans="2:12" s="1" customFormat="1" ht="6.9" customHeight="1">
      <c r="B66" s="57"/>
      <c r="C66" s="58"/>
      <c r="D66" s="58"/>
      <c r="E66" s="58"/>
      <c r="F66" s="58"/>
      <c r="G66" s="58"/>
      <c r="H66" s="58"/>
      <c r="I66" s="149"/>
      <c r="J66" s="58"/>
      <c r="K66" s="59"/>
    </row>
    <row r="70" spans="2:12" s="1" customFormat="1" ht="6.9" customHeight="1">
      <c r="B70" s="60"/>
      <c r="C70" s="61"/>
      <c r="D70" s="61"/>
      <c r="E70" s="61"/>
      <c r="F70" s="61"/>
      <c r="G70" s="61"/>
      <c r="H70" s="61"/>
      <c r="I70" s="152"/>
      <c r="J70" s="61"/>
      <c r="K70" s="61"/>
      <c r="L70" s="62"/>
    </row>
    <row r="71" spans="2:12" s="1" customFormat="1" ht="36.9" customHeight="1">
      <c r="B71" s="42"/>
      <c r="C71" s="63" t="s">
        <v>151</v>
      </c>
      <c r="D71" s="64"/>
      <c r="E71" s="64"/>
      <c r="F71" s="64"/>
      <c r="G71" s="64"/>
      <c r="H71" s="64"/>
      <c r="I71" s="173"/>
      <c r="J71" s="64"/>
      <c r="K71" s="64"/>
      <c r="L71" s="62"/>
    </row>
    <row r="72" spans="2:12" s="1" customFormat="1" ht="6.9" customHeight="1">
      <c r="B72" s="42"/>
      <c r="C72" s="64"/>
      <c r="D72" s="64"/>
      <c r="E72" s="64"/>
      <c r="F72" s="64"/>
      <c r="G72" s="64"/>
      <c r="H72" s="64"/>
      <c r="I72" s="173"/>
      <c r="J72" s="64"/>
      <c r="K72" s="64"/>
      <c r="L72" s="62"/>
    </row>
    <row r="73" spans="2:12" s="1" customFormat="1" ht="14.4" customHeight="1">
      <c r="B73" s="42"/>
      <c r="C73" s="66" t="s">
        <v>18</v>
      </c>
      <c r="D73" s="64"/>
      <c r="E73" s="64"/>
      <c r="F73" s="64"/>
      <c r="G73" s="64"/>
      <c r="H73" s="64"/>
      <c r="I73" s="173"/>
      <c r="J73" s="64"/>
      <c r="K73" s="64"/>
      <c r="L73" s="62"/>
    </row>
    <row r="74" spans="2:12" s="1" customFormat="1" ht="16.5" customHeight="1">
      <c r="B74" s="42"/>
      <c r="C74" s="64"/>
      <c r="D74" s="64"/>
      <c r="E74" s="403" t="str">
        <f>E7</f>
        <v>Modernizace stávající infrastruktury FFP -  Bezručovo nám.13, Opava (2017-I)</v>
      </c>
      <c r="F74" s="404"/>
      <c r="G74" s="404"/>
      <c r="H74" s="404"/>
      <c r="I74" s="173"/>
      <c r="J74" s="64"/>
      <c r="K74" s="64"/>
      <c r="L74" s="62"/>
    </row>
    <row r="75" spans="2:12" ht="13.2">
      <c r="B75" s="29"/>
      <c r="C75" s="66" t="s">
        <v>116</v>
      </c>
      <c r="D75" s="174"/>
      <c r="E75" s="174"/>
      <c r="F75" s="174"/>
      <c r="G75" s="174"/>
      <c r="H75" s="174"/>
      <c r="J75" s="174"/>
      <c r="K75" s="174"/>
      <c r="L75" s="175"/>
    </row>
    <row r="76" spans="2:12" s="1" customFormat="1" ht="16.5" customHeight="1">
      <c r="B76" s="42"/>
      <c r="C76" s="64"/>
      <c r="D76" s="64"/>
      <c r="E76" s="403" t="s">
        <v>117</v>
      </c>
      <c r="F76" s="397"/>
      <c r="G76" s="397"/>
      <c r="H76" s="397"/>
      <c r="I76" s="173"/>
      <c r="J76" s="64"/>
      <c r="K76" s="64"/>
      <c r="L76" s="62"/>
    </row>
    <row r="77" spans="2:12" s="1" customFormat="1" ht="14.4" customHeight="1">
      <c r="B77" s="42"/>
      <c r="C77" s="66" t="s">
        <v>118</v>
      </c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7.25" customHeight="1">
      <c r="B78" s="42"/>
      <c r="C78" s="64"/>
      <c r="D78" s="64"/>
      <c r="E78" s="365" t="str">
        <f>E11</f>
        <v>01-3 - 01/3 - Ústřední vytápění</v>
      </c>
      <c r="F78" s="397"/>
      <c r="G78" s="397"/>
      <c r="H78" s="397"/>
      <c r="I78" s="173"/>
      <c r="J78" s="64"/>
      <c r="K78" s="64"/>
      <c r="L78" s="62"/>
    </row>
    <row r="79" spans="2:12" s="1" customFormat="1" ht="6.9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18" customHeight="1">
      <c r="B80" s="42"/>
      <c r="C80" s="66" t="s">
        <v>24</v>
      </c>
      <c r="D80" s="64"/>
      <c r="E80" s="64"/>
      <c r="F80" s="176" t="str">
        <f>F14</f>
        <v xml:space="preserve"> </v>
      </c>
      <c r="G80" s="64"/>
      <c r="H80" s="64"/>
      <c r="I80" s="177" t="s">
        <v>26</v>
      </c>
      <c r="J80" s="74" t="str">
        <f>IF(J14="","",J14)</f>
        <v>15. 1. 2018</v>
      </c>
      <c r="K80" s="64"/>
      <c r="L80" s="62"/>
    </row>
    <row r="81" spans="2:65" s="1" customFormat="1" ht="6.9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3.2">
      <c r="B82" s="42"/>
      <c r="C82" s="66" t="s">
        <v>29</v>
      </c>
      <c r="D82" s="64"/>
      <c r="E82" s="64"/>
      <c r="F82" s="176" t="str">
        <f>E17</f>
        <v>Slezská univerzita v Opavě</v>
      </c>
      <c r="G82" s="64"/>
      <c r="H82" s="64"/>
      <c r="I82" s="177" t="s">
        <v>38</v>
      </c>
      <c r="J82" s="176" t="str">
        <f>E23</f>
        <v xml:space="preserve"> </v>
      </c>
      <c r="K82" s="64"/>
      <c r="L82" s="62"/>
    </row>
    <row r="83" spans="2:65" s="1" customFormat="1" ht="14.4" customHeight="1">
      <c r="B83" s="42"/>
      <c r="C83" s="66" t="s">
        <v>35</v>
      </c>
      <c r="D83" s="64"/>
      <c r="E83" s="64"/>
      <c r="F83" s="176" t="str">
        <f>IF(E20="","",E20)</f>
        <v/>
      </c>
      <c r="G83" s="64"/>
      <c r="H83" s="64"/>
      <c r="I83" s="173"/>
      <c r="J83" s="64"/>
      <c r="K83" s="64"/>
      <c r="L83" s="62"/>
    </row>
    <row r="84" spans="2:65" s="1" customFormat="1" ht="10.35" customHeight="1">
      <c r="B84" s="42"/>
      <c r="C84" s="64"/>
      <c r="D84" s="64"/>
      <c r="E84" s="64"/>
      <c r="F84" s="64"/>
      <c r="G84" s="64"/>
      <c r="H84" s="64"/>
      <c r="I84" s="173"/>
      <c r="J84" s="64"/>
      <c r="K84" s="64"/>
      <c r="L84" s="62"/>
    </row>
    <row r="85" spans="2:65" s="10" customFormat="1" ht="29.25" customHeight="1">
      <c r="B85" s="178"/>
      <c r="C85" s="179" t="s">
        <v>152</v>
      </c>
      <c r="D85" s="180" t="s">
        <v>60</v>
      </c>
      <c r="E85" s="180" t="s">
        <v>56</v>
      </c>
      <c r="F85" s="180" t="s">
        <v>153</v>
      </c>
      <c r="G85" s="180" t="s">
        <v>154</v>
      </c>
      <c r="H85" s="180" t="s">
        <v>155</v>
      </c>
      <c r="I85" s="181" t="s">
        <v>156</v>
      </c>
      <c r="J85" s="180" t="s">
        <v>122</v>
      </c>
      <c r="K85" s="182" t="s">
        <v>157</v>
      </c>
      <c r="L85" s="183"/>
      <c r="M85" s="82" t="s">
        <v>158</v>
      </c>
      <c r="N85" s="83" t="s">
        <v>45</v>
      </c>
      <c r="O85" s="83" t="s">
        <v>159</v>
      </c>
      <c r="P85" s="83" t="s">
        <v>160</v>
      </c>
      <c r="Q85" s="83" t="s">
        <v>161</v>
      </c>
      <c r="R85" s="83" t="s">
        <v>162</v>
      </c>
      <c r="S85" s="83" t="s">
        <v>163</v>
      </c>
      <c r="T85" s="84" t="s">
        <v>164</v>
      </c>
    </row>
    <row r="86" spans="2:65" s="1" customFormat="1" ht="29.25" customHeight="1">
      <c r="B86" s="42"/>
      <c r="C86" s="88" t="s">
        <v>123</v>
      </c>
      <c r="D86" s="64"/>
      <c r="E86" s="64"/>
      <c r="F86" s="64"/>
      <c r="G86" s="64"/>
      <c r="H86" s="64"/>
      <c r="I86" s="173"/>
      <c r="J86" s="184">
        <f>BK86</f>
        <v>0</v>
      </c>
      <c r="K86" s="64"/>
      <c r="L86" s="62"/>
      <c r="M86" s="85"/>
      <c r="N86" s="86"/>
      <c r="O86" s="86"/>
      <c r="P86" s="185">
        <f>P87</f>
        <v>0</v>
      </c>
      <c r="Q86" s="86"/>
      <c r="R86" s="185">
        <f>R87</f>
        <v>6.6836000000000002</v>
      </c>
      <c r="S86" s="86"/>
      <c r="T86" s="186">
        <f>T87</f>
        <v>0</v>
      </c>
      <c r="AT86" s="25" t="s">
        <v>74</v>
      </c>
      <c r="AU86" s="25" t="s">
        <v>124</v>
      </c>
      <c r="BK86" s="187">
        <f>BK87</f>
        <v>0</v>
      </c>
    </row>
    <row r="87" spans="2:65" s="11" customFormat="1" ht="37.35" customHeight="1">
      <c r="B87" s="188"/>
      <c r="C87" s="189"/>
      <c r="D87" s="190" t="s">
        <v>74</v>
      </c>
      <c r="E87" s="191" t="s">
        <v>523</v>
      </c>
      <c r="F87" s="191" t="s">
        <v>524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P88+P108+P129</f>
        <v>0</v>
      </c>
      <c r="Q87" s="196"/>
      <c r="R87" s="197">
        <f>R88+R108+R129</f>
        <v>6.6836000000000002</v>
      </c>
      <c r="S87" s="196"/>
      <c r="T87" s="198">
        <f>T88+T108+T129</f>
        <v>0</v>
      </c>
      <c r="AR87" s="199" t="s">
        <v>83</v>
      </c>
      <c r="AT87" s="200" t="s">
        <v>74</v>
      </c>
      <c r="AU87" s="200" t="s">
        <v>75</v>
      </c>
      <c r="AY87" s="199" t="s">
        <v>167</v>
      </c>
      <c r="BK87" s="201">
        <f>BK88+BK108+BK129</f>
        <v>0</v>
      </c>
    </row>
    <row r="88" spans="2:65" s="11" customFormat="1" ht="19.95" customHeight="1">
      <c r="B88" s="188"/>
      <c r="C88" s="189"/>
      <c r="D88" s="190" t="s">
        <v>74</v>
      </c>
      <c r="E88" s="202" t="s">
        <v>1488</v>
      </c>
      <c r="F88" s="202" t="s">
        <v>1489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SUM(P89:P107)</f>
        <v>0</v>
      </c>
      <c r="Q88" s="196"/>
      <c r="R88" s="197">
        <f>SUM(R89:R107)</f>
        <v>1.9431999999999998</v>
      </c>
      <c r="S88" s="196"/>
      <c r="T88" s="198">
        <f>SUM(T89:T107)</f>
        <v>0</v>
      </c>
      <c r="AR88" s="199" t="s">
        <v>83</v>
      </c>
      <c r="AT88" s="200" t="s">
        <v>74</v>
      </c>
      <c r="AU88" s="200" t="s">
        <v>28</v>
      </c>
      <c r="AY88" s="199" t="s">
        <v>167</v>
      </c>
      <c r="BK88" s="201">
        <f>SUM(BK89:BK107)</f>
        <v>0</v>
      </c>
    </row>
    <row r="89" spans="2:65" s="1" customFormat="1" ht="16.5" customHeight="1">
      <c r="B89" s="42"/>
      <c r="C89" s="204" t="s">
        <v>28</v>
      </c>
      <c r="D89" s="204" t="s">
        <v>169</v>
      </c>
      <c r="E89" s="205" t="s">
        <v>1490</v>
      </c>
      <c r="F89" s="206" t="s">
        <v>1491</v>
      </c>
      <c r="G89" s="207" t="s">
        <v>1447</v>
      </c>
      <c r="H89" s="208">
        <v>16</v>
      </c>
      <c r="I89" s="209"/>
      <c r="J89" s="210">
        <f t="shared" ref="J89:J107" si="0">ROUND(I89*H89,1)</f>
        <v>0</v>
      </c>
      <c r="K89" s="206" t="s">
        <v>21</v>
      </c>
      <c r="L89" s="62"/>
      <c r="M89" s="211" t="s">
        <v>21</v>
      </c>
      <c r="N89" s="212" t="s">
        <v>46</v>
      </c>
      <c r="O89" s="43"/>
      <c r="P89" s="213">
        <f t="shared" ref="P89:P107" si="1">O89*H89</f>
        <v>0</v>
      </c>
      <c r="Q89" s="213">
        <v>0</v>
      </c>
      <c r="R89" s="213">
        <f t="shared" ref="R89:R107" si="2">Q89*H89</f>
        <v>0</v>
      </c>
      <c r="S89" s="213">
        <v>0</v>
      </c>
      <c r="T89" s="214">
        <f t="shared" ref="T89:T107" si="3">S89*H89</f>
        <v>0</v>
      </c>
      <c r="AR89" s="25" t="s">
        <v>243</v>
      </c>
      <c r="AT89" s="25" t="s">
        <v>169</v>
      </c>
      <c r="AU89" s="25" t="s">
        <v>83</v>
      </c>
      <c r="AY89" s="25" t="s">
        <v>167</v>
      </c>
      <c r="BE89" s="215">
        <f t="shared" ref="BE89:BE107" si="4">IF(N89="základní",J89,0)</f>
        <v>0</v>
      </c>
      <c r="BF89" s="215">
        <f t="shared" ref="BF89:BF107" si="5">IF(N89="snížená",J89,0)</f>
        <v>0</v>
      </c>
      <c r="BG89" s="215">
        <f t="shared" ref="BG89:BG107" si="6">IF(N89="zákl. přenesená",J89,0)</f>
        <v>0</v>
      </c>
      <c r="BH89" s="215">
        <f t="shared" ref="BH89:BH107" si="7">IF(N89="sníž. přenesená",J89,0)</f>
        <v>0</v>
      </c>
      <c r="BI89" s="215">
        <f t="shared" ref="BI89:BI107" si="8">IF(N89="nulová",J89,0)</f>
        <v>0</v>
      </c>
      <c r="BJ89" s="25" t="s">
        <v>28</v>
      </c>
      <c r="BK89" s="215">
        <f t="shared" ref="BK89:BK107" si="9">ROUND(I89*H89,1)</f>
        <v>0</v>
      </c>
      <c r="BL89" s="25" t="s">
        <v>243</v>
      </c>
      <c r="BM89" s="25" t="s">
        <v>83</v>
      </c>
    </row>
    <row r="90" spans="2:65" s="1" customFormat="1" ht="16.5" customHeight="1">
      <c r="B90" s="42"/>
      <c r="C90" s="204" t="s">
        <v>83</v>
      </c>
      <c r="D90" s="204" t="s">
        <v>169</v>
      </c>
      <c r="E90" s="205" t="s">
        <v>1492</v>
      </c>
      <c r="F90" s="206" t="s">
        <v>1493</v>
      </c>
      <c r="G90" s="207" t="s">
        <v>1381</v>
      </c>
      <c r="H90" s="208">
        <v>1</v>
      </c>
      <c r="I90" s="209"/>
      <c r="J90" s="210">
        <f t="shared" si="0"/>
        <v>0</v>
      </c>
      <c r="K90" s="206" t="s">
        <v>21</v>
      </c>
      <c r="L90" s="62"/>
      <c r="M90" s="211" t="s">
        <v>21</v>
      </c>
      <c r="N90" s="212" t="s">
        <v>46</v>
      </c>
      <c r="O90" s="43"/>
      <c r="P90" s="213">
        <f t="shared" si="1"/>
        <v>0</v>
      </c>
      <c r="Q90" s="213">
        <v>1.25</v>
      </c>
      <c r="R90" s="213">
        <f t="shared" si="2"/>
        <v>1.25</v>
      </c>
      <c r="S90" s="213">
        <v>0</v>
      </c>
      <c r="T90" s="214">
        <f t="shared" si="3"/>
        <v>0</v>
      </c>
      <c r="AR90" s="25" t="s">
        <v>243</v>
      </c>
      <c r="AT90" s="25" t="s">
        <v>169</v>
      </c>
      <c r="AU90" s="25" t="s">
        <v>83</v>
      </c>
      <c r="AY90" s="25" t="s">
        <v>167</v>
      </c>
      <c r="BE90" s="215">
        <f t="shared" si="4"/>
        <v>0</v>
      </c>
      <c r="BF90" s="215">
        <f t="shared" si="5"/>
        <v>0</v>
      </c>
      <c r="BG90" s="215">
        <f t="shared" si="6"/>
        <v>0</v>
      </c>
      <c r="BH90" s="215">
        <f t="shared" si="7"/>
        <v>0</v>
      </c>
      <c r="BI90" s="215">
        <f t="shared" si="8"/>
        <v>0</v>
      </c>
      <c r="BJ90" s="25" t="s">
        <v>28</v>
      </c>
      <c r="BK90" s="215">
        <f t="shared" si="9"/>
        <v>0</v>
      </c>
      <c r="BL90" s="25" t="s">
        <v>243</v>
      </c>
      <c r="BM90" s="25" t="s">
        <v>174</v>
      </c>
    </row>
    <row r="91" spans="2:65" s="1" customFormat="1" ht="16.5" customHeight="1">
      <c r="B91" s="42"/>
      <c r="C91" s="204" t="s">
        <v>178</v>
      </c>
      <c r="D91" s="204" t="s">
        <v>169</v>
      </c>
      <c r="E91" s="205" t="s">
        <v>1494</v>
      </c>
      <c r="F91" s="206" t="s">
        <v>1495</v>
      </c>
      <c r="G91" s="207" t="s">
        <v>260</v>
      </c>
      <c r="H91" s="208">
        <v>60</v>
      </c>
      <c r="I91" s="209"/>
      <c r="J91" s="210">
        <f t="shared" si="0"/>
        <v>0</v>
      </c>
      <c r="K91" s="206" t="s">
        <v>21</v>
      </c>
      <c r="L91" s="62"/>
      <c r="M91" s="211" t="s">
        <v>21</v>
      </c>
      <c r="N91" s="212" t="s">
        <v>46</v>
      </c>
      <c r="O91" s="43"/>
      <c r="P91" s="213">
        <f t="shared" si="1"/>
        <v>0</v>
      </c>
      <c r="Q91" s="213">
        <v>0.01</v>
      </c>
      <c r="R91" s="213">
        <f t="shared" si="2"/>
        <v>0.6</v>
      </c>
      <c r="S91" s="213">
        <v>0</v>
      </c>
      <c r="T91" s="214">
        <f t="shared" si="3"/>
        <v>0</v>
      </c>
      <c r="AR91" s="25" t="s">
        <v>243</v>
      </c>
      <c r="AT91" s="25" t="s">
        <v>169</v>
      </c>
      <c r="AU91" s="25" t="s">
        <v>83</v>
      </c>
      <c r="AY91" s="25" t="s">
        <v>167</v>
      </c>
      <c r="BE91" s="215">
        <f t="shared" si="4"/>
        <v>0</v>
      </c>
      <c r="BF91" s="215">
        <f t="shared" si="5"/>
        <v>0</v>
      </c>
      <c r="BG91" s="215">
        <f t="shared" si="6"/>
        <v>0</v>
      </c>
      <c r="BH91" s="215">
        <f t="shared" si="7"/>
        <v>0</v>
      </c>
      <c r="BI91" s="215">
        <f t="shared" si="8"/>
        <v>0</v>
      </c>
      <c r="BJ91" s="25" t="s">
        <v>28</v>
      </c>
      <c r="BK91" s="215">
        <f t="shared" si="9"/>
        <v>0</v>
      </c>
      <c r="BL91" s="25" t="s">
        <v>243</v>
      </c>
      <c r="BM91" s="25" t="s">
        <v>195</v>
      </c>
    </row>
    <row r="92" spans="2:65" s="1" customFormat="1" ht="16.5" customHeight="1">
      <c r="B92" s="42"/>
      <c r="C92" s="204" t="s">
        <v>174</v>
      </c>
      <c r="D92" s="204" t="s">
        <v>169</v>
      </c>
      <c r="E92" s="205" t="s">
        <v>1496</v>
      </c>
      <c r="F92" s="206" t="s">
        <v>1497</v>
      </c>
      <c r="G92" s="207" t="s">
        <v>1381</v>
      </c>
      <c r="H92" s="208">
        <v>8</v>
      </c>
      <c r="I92" s="209"/>
      <c r="J92" s="210">
        <f t="shared" si="0"/>
        <v>0</v>
      </c>
      <c r="K92" s="206" t="s">
        <v>21</v>
      </c>
      <c r="L92" s="62"/>
      <c r="M92" s="211" t="s">
        <v>21</v>
      </c>
      <c r="N92" s="212" t="s">
        <v>46</v>
      </c>
      <c r="O92" s="43"/>
      <c r="P92" s="213">
        <f t="shared" si="1"/>
        <v>0</v>
      </c>
      <c r="Q92" s="213">
        <v>1E-3</v>
      </c>
      <c r="R92" s="213">
        <f t="shared" si="2"/>
        <v>8.0000000000000002E-3</v>
      </c>
      <c r="S92" s="213">
        <v>0</v>
      </c>
      <c r="T92" s="214">
        <f t="shared" si="3"/>
        <v>0</v>
      </c>
      <c r="AR92" s="25" t="s">
        <v>243</v>
      </c>
      <c r="AT92" s="25" t="s">
        <v>169</v>
      </c>
      <c r="AU92" s="25" t="s">
        <v>83</v>
      </c>
      <c r="AY92" s="25" t="s">
        <v>167</v>
      </c>
      <c r="BE92" s="215">
        <f t="shared" si="4"/>
        <v>0</v>
      </c>
      <c r="BF92" s="215">
        <f t="shared" si="5"/>
        <v>0</v>
      </c>
      <c r="BG92" s="215">
        <f t="shared" si="6"/>
        <v>0</v>
      </c>
      <c r="BH92" s="215">
        <f t="shared" si="7"/>
        <v>0</v>
      </c>
      <c r="BI92" s="215">
        <f t="shared" si="8"/>
        <v>0</v>
      </c>
      <c r="BJ92" s="25" t="s">
        <v>28</v>
      </c>
      <c r="BK92" s="215">
        <f t="shared" si="9"/>
        <v>0</v>
      </c>
      <c r="BL92" s="25" t="s">
        <v>243</v>
      </c>
      <c r="BM92" s="25" t="s">
        <v>204</v>
      </c>
    </row>
    <row r="93" spans="2:65" s="1" customFormat="1" ht="16.5" customHeight="1">
      <c r="B93" s="42"/>
      <c r="C93" s="204" t="s">
        <v>191</v>
      </c>
      <c r="D93" s="204" t="s">
        <v>169</v>
      </c>
      <c r="E93" s="205" t="s">
        <v>1498</v>
      </c>
      <c r="F93" s="206" t="s">
        <v>1499</v>
      </c>
      <c r="G93" s="207" t="s">
        <v>1420</v>
      </c>
      <c r="H93" s="208">
        <v>2.7</v>
      </c>
      <c r="I93" s="209"/>
      <c r="J93" s="210">
        <f t="shared" si="0"/>
        <v>0</v>
      </c>
      <c r="K93" s="206" t="s">
        <v>21</v>
      </c>
      <c r="L93" s="62"/>
      <c r="M93" s="211" t="s">
        <v>21</v>
      </c>
      <c r="N93" s="212" t="s">
        <v>46</v>
      </c>
      <c r="O93" s="43"/>
      <c r="P93" s="213">
        <f t="shared" si="1"/>
        <v>0</v>
      </c>
      <c r="Q93" s="213">
        <v>0</v>
      </c>
      <c r="R93" s="213">
        <f t="shared" si="2"/>
        <v>0</v>
      </c>
      <c r="S93" s="213">
        <v>0</v>
      </c>
      <c r="T93" s="214">
        <f t="shared" si="3"/>
        <v>0</v>
      </c>
      <c r="AR93" s="25" t="s">
        <v>243</v>
      </c>
      <c r="AT93" s="25" t="s">
        <v>169</v>
      </c>
      <c r="AU93" s="25" t="s">
        <v>83</v>
      </c>
      <c r="AY93" s="25" t="s">
        <v>167</v>
      </c>
      <c r="BE93" s="215">
        <f t="shared" si="4"/>
        <v>0</v>
      </c>
      <c r="BF93" s="215">
        <f t="shared" si="5"/>
        <v>0</v>
      </c>
      <c r="BG93" s="215">
        <f t="shared" si="6"/>
        <v>0</v>
      </c>
      <c r="BH93" s="215">
        <f t="shared" si="7"/>
        <v>0</v>
      </c>
      <c r="BI93" s="215">
        <f t="shared" si="8"/>
        <v>0</v>
      </c>
      <c r="BJ93" s="25" t="s">
        <v>28</v>
      </c>
      <c r="BK93" s="215">
        <f t="shared" si="9"/>
        <v>0</v>
      </c>
      <c r="BL93" s="25" t="s">
        <v>243</v>
      </c>
      <c r="BM93" s="25" t="s">
        <v>215</v>
      </c>
    </row>
    <row r="94" spans="2:65" s="1" customFormat="1" ht="16.5" customHeight="1">
      <c r="B94" s="42"/>
      <c r="C94" s="204" t="s">
        <v>195</v>
      </c>
      <c r="D94" s="204" t="s">
        <v>169</v>
      </c>
      <c r="E94" s="205" t="s">
        <v>1500</v>
      </c>
      <c r="F94" s="206" t="s">
        <v>1501</v>
      </c>
      <c r="G94" s="207" t="s">
        <v>1447</v>
      </c>
      <c r="H94" s="208">
        <v>1</v>
      </c>
      <c r="I94" s="209"/>
      <c r="J94" s="210">
        <f t="shared" si="0"/>
        <v>0</v>
      </c>
      <c r="K94" s="206" t="s">
        <v>21</v>
      </c>
      <c r="L94" s="62"/>
      <c r="M94" s="211" t="s">
        <v>21</v>
      </c>
      <c r="N94" s="212" t="s">
        <v>46</v>
      </c>
      <c r="O94" s="43"/>
      <c r="P94" s="213">
        <f t="shared" si="1"/>
        <v>0</v>
      </c>
      <c r="Q94" s="213">
        <v>0.02</v>
      </c>
      <c r="R94" s="213">
        <f t="shared" si="2"/>
        <v>0.02</v>
      </c>
      <c r="S94" s="213">
        <v>0</v>
      </c>
      <c r="T94" s="214">
        <f t="shared" si="3"/>
        <v>0</v>
      </c>
      <c r="AR94" s="25" t="s">
        <v>243</v>
      </c>
      <c r="AT94" s="25" t="s">
        <v>169</v>
      </c>
      <c r="AU94" s="25" t="s">
        <v>83</v>
      </c>
      <c r="AY94" s="25" t="s">
        <v>167</v>
      </c>
      <c r="BE94" s="215">
        <f t="shared" si="4"/>
        <v>0</v>
      </c>
      <c r="BF94" s="215">
        <f t="shared" si="5"/>
        <v>0</v>
      </c>
      <c r="BG94" s="215">
        <f t="shared" si="6"/>
        <v>0</v>
      </c>
      <c r="BH94" s="215">
        <f t="shared" si="7"/>
        <v>0</v>
      </c>
      <c r="BI94" s="215">
        <f t="shared" si="8"/>
        <v>0</v>
      </c>
      <c r="BJ94" s="25" t="s">
        <v>28</v>
      </c>
      <c r="BK94" s="215">
        <f t="shared" si="9"/>
        <v>0</v>
      </c>
      <c r="BL94" s="25" t="s">
        <v>243</v>
      </c>
      <c r="BM94" s="25" t="s">
        <v>225</v>
      </c>
    </row>
    <row r="95" spans="2:65" s="1" customFormat="1" ht="25.5" customHeight="1">
      <c r="B95" s="42"/>
      <c r="C95" s="204" t="s">
        <v>199</v>
      </c>
      <c r="D95" s="204" t="s">
        <v>169</v>
      </c>
      <c r="E95" s="205" t="s">
        <v>1502</v>
      </c>
      <c r="F95" s="206" t="s">
        <v>1503</v>
      </c>
      <c r="G95" s="207" t="s">
        <v>1447</v>
      </c>
      <c r="H95" s="208">
        <v>1</v>
      </c>
      <c r="I95" s="209"/>
      <c r="J95" s="210">
        <f t="shared" si="0"/>
        <v>0</v>
      </c>
      <c r="K95" s="206" t="s">
        <v>21</v>
      </c>
      <c r="L95" s="62"/>
      <c r="M95" s="211" t="s">
        <v>21</v>
      </c>
      <c r="N95" s="212" t="s">
        <v>46</v>
      </c>
      <c r="O95" s="43"/>
      <c r="P95" s="213">
        <f t="shared" si="1"/>
        <v>0</v>
      </c>
      <c r="Q95" s="213">
        <v>0.02</v>
      </c>
      <c r="R95" s="213">
        <f t="shared" si="2"/>
        <v>0.02</v>
      </c>
      <c r="S95" s="213">
        <v>0</v>
      </c>
      <c r="T95" s="214">
        <f t="shared" si="3"/>
        <v>0</v>
      </c>
      <c r="AR95" s="25" t="s">
        <v>243</v>
      </c>
      <c r="AT95" s="25" t="s">
        <v>169</v>
      </c>
      <c r="AU95" s="25" t="s">
        <v>83</v>
      </c>
      <c r="AY95" s="25" t="s">
        <v>167</v>
      </c>
      <c r="BE95" s="215">
        <f t="shared" si="4"/>
        <v>0</v>
      </c>
      <c r="BF95" s="215">
        <f t="shared" si="5"/>
        <v>0</v>
      </c>
      <c r="BG95" s="215">
        <f t="shared" si="6"/>
        <v>0</v>
      </c>
      <c r="BH95" s="215">
        <f t="shared" si="7"/>
        <v>0</v>
      </c>
      <c r="BI95" s="215">
        <f t="shared" si="8"/>
        <v>0</v>
      </c>
      <c r="BJ95" s="25" t="s">
        <v>28</v>
      </c>
      <c r="BK95" s="215">
        <f t="shared" si="9"/>
        <v>0</v>
      </c>
      <c r="BL95" s="25" t="s">
        <v>243</v>
      </c>
      <c r="BM95" s="25" t="s">
        <v>236</v>
      </c>
    </row>
    <row r="96" spans="2:65" s="1" customFormat="1" ht="16.5" customHeight="1">
      <c r="B96" s="42"/>
      <c r="C96" s="204" t="s">
        <v>204</v>
      </c>
      <c r="D96" s="204" t="s">
        <v>169</v>
      </c>
      <c r="E96" s="205" t="s">
        <v>1504</v>
      </c>
      <c r="F96" s="206" t="s">
        <v>1505</v>
      </c>
      <c r="G96" s="207" t="s">
        <v>1381</v>
      </c>
      <c r="H96" s="208">
        <v>2</v>
      </c>
      <c r="I96" s="209"/>
      <c r="J96" s="210">
        <f t="shared" si="0"/>
        <v>0</v>
      </c>
      <c r="K96" s="206" t="s">
        <v>21</v>
      </c>
      <c r="L96" s="62"/>
      <c r="M96" s="211" t="s">
        <v>21</v>
      </c>
      <c r="N96" s="212" t="s">
        <v>46</v>
      </c>
      <c r="O96" s="43"/>
      <c r="P96" s="213">
        <f t="shared" si="1"/>
        <v>0</v>
      </c>
      <c r="Q96" s="213">
        <v>0.01</v>
      </c>
      <c r="R96" s="213">
        <f t="shared" si="2"/>
        <v>0.02</v>
      </c>
      <c r="S96" s="213">
        <v>0</v>
      </c>
      <c r="T96" s="214">
        <f t="shared" si="3"/>
        <v>0</v>
      </c>
      <c r="AR96" s="25" t="s">
        <v>243</v>
      </c>
      <c r="AT96" s="25" t="s">
        <v>169</v>
      </c>
      <c r="AU96" s="25" t="s">
        <v>83</v>
      </c>
      <c r="AY96" s="25" t="s">
        <v>167</v>
      </c>
      <c r="BE96" s="215">
        <f t="shared" si="4"/>
        <v>0</v>
      </c>
      <c r="BF96" s="215">
        <f t="shared" si="5"/>
        <v>0</v>
      </c>
      <c r="BG96" s="215">
        <f t="shared" si="6"/>
        <v>0</v>
      </c>
      <c r="BH96" s="215">
        <f t="shared" si="7"/>
        <v>0</v>
      </c>
      <c r="BI96" s="215">
        <f t="shared" si="8"/>
        <v>0</v>
      </c>
      <c r="BJ96" s="25" t="s">
        <v>28</v>
      </c>
      <c r="BK96" s="215">
        <f t="shared" si="9"/>
        <v>0</v>
      </c>
      <c r="BL96" s="25" t="s">
        <v>243</v>
      </c>
      <c r="BM96" s="25" t="s">
        <v>243</v>
      </c>
    </row>
    <row r="97" spans="2:65" s="1" customFormat="1" ht="16.5" customHeight="1">
      <c r="B97" s="42"/>
      <c r="C97" s="204" t="s">
        <v>211</v>
      </c>
      <c r="D97" s="204" t="s">
        <v>169</v>
      </c>
      <c r="E97" s="205" t="s">
        <v>1506</v>
      </c>
      <c r="F97" s="206" t="s">
        <v>1507</v>
      </c>
      <c r="G97" s="207" t="s">
        <v>1508</v>
      </c>
      <c r="H97" s="208">
        <v>1</v>
      </c>
      <c r="I97" s="209"/>
      <c r="J97" s="210">
        <f t="shared" si="0"/>
        <v>0</v>
      </c>
      <c r="K97" s="206" t="s">
        <v>21</v>
      </c>
      <c r="L97" s="62"/>
      <c r="M97" s="211" t="s">
        <v>21</v>
      </c>
      <c r="N97" s="212" t="s">
        <v>46</v>
      </c>
      <c r="O97" s="43"/>
      <c r="P97" s="213">
        <f t="shared" si="1"/>
        <v>0</v>
      </c>
      <c r="Q97" s="213">
        <v>2E-3</v>
      </c>
      <c r="R97" s="213">
        <f t="shared" si="2"/>
        <v>2E-3</v>
      </c>
      <c r="S97" s="213">
        <v>0</v>
      </c>
      <c r="T97" s="214">
        <f t="shared" si="3"/>
        <v>0</v>
      </c>
      <c r="AR97" s="25" t="s">
        <v>243</v>
      </c>
      <c r="AT97" s="25" t="s">
        <v>169</v>
      </c>
      <c r="AU97" s="25" t="s">
        <v>83</v>
      </c>
      <c r="AY97" s="25" t="s">
        <v>167</v>
      </c>
      <c r="BE97" s="215">
        <f t="shared" si="4"/>
        <v>0</v>
      </c>
      <c r="BF97" s="215">
        <f t="shared" si="5"/>
        <v>0</v>
      </c>
      <c r="BG97" s="215">
        <f t="shared" si="6"/>
        <v>0</v>
      </c>
      <c r="BH97" s="215">
        <f t="shared" si="7"/>
        <v>0</v>
      </c>
      <c r="BI97" s="215">
        <f t="shared" si="8"/>
        <v>0</v>
      </c>
      <c r="BJ97" s="25" t="s">
        <v>28</v>
      </c>
      <c r="BK97" s="215">
        <f t="shared" si="9"/>
        <v>0</v>
      </c>
      <c r="BL97" s="25" t="s">
        <v>243</v>
      </c>
      <c r="BM97" s="25" t="s">
        <v>251</v>
      </c>
    </row>
    <row r="98" spans="2:65" s="1" customFormat="1" ht="16.5" customHeight="1">
      <c r="B98" s="42"/>
      <c r="C98" s="204" t="s">
        <v>215</v>
      </c>
      <c r="D98" s="204" t="s">
        <v>169</v>
      </c>
      <c r="E98" s="205" t="s">
        <v>1509</v>
      </c>
      <c r="F98" s="206" t="s">
        <v>1510</v>
      </c>
      <c r="G98" s="207" t="s">
        <v>1381</v>
      </c>
      <c r="H98" s="208">
        <v>4</v>
      </c>
      <c r="I98" s="209"/>
      <c r="J98" s="210">
        <f t="shared" si="0"/>
        <v>0</v>
      </c>
      <c r="K98" s="206" t="s">
        <v>21</v>
      </c>
      <c r="L98" s="62"/>
      <c r="M98" s="211" t="s">
        <v>21</v>
      </c>
      <c r="N98" s="212" t="s">
        <v>46</v>
      </c>
      <c r="O98" s="43"/>
      <c r="P98" s="213">
        <f t="shared" si="1"/>
        <v>0</v>
      </c>
      <c r="Q98" s="213">
        <v>1E-3</v>
      </c>
      <c r="R98" s="213">
        <f t="shared" si="2"/>
        <v>4.0000000000000001E-3</v>
      </c>
      <c r="S98" s="213">
        <v>0</v>
      </c>
      <c r="T98" s="214">
        <f t="shared" si="3"/>
        <v>0</v>
      </c>
      <c r="AR98" s="25" t="s">
        <v>243</v>
      </c>
      <c r="AT98" s="25" t="s">
        <v>169</v>
      </c>
      <c r="AU98" s="25" t="s">
        <v>83</v>
      </c>
      <c r="AY98" s="25" t="s">
        <v>167</v>
      </c>
      <c r="BE98" s="215">
        <f t="shared" si="4"/>
        <v>0</v>
      </c>
      <c r="BF98" s="215">
        <f t="shared" si="5"/>
        <v>0</v>
      </c>
      <c r="BG98" s="215">
        <f t="shared" si="6"/>
        <v>0</v>
      </c>
      <c r="BH98" s="215">
        <f t="shared" si="7"/>
        <v>0</v>
      </c>
      <c r="BI98" s="215">
        <f t="shared" si="8"/>
        <v>0</v>
      </c>
      <c r="BJ98" s="25" t="s">
        <v>28</v>
      </c>
      <c r="BK98" s="215">
        <f t="shared" si="9"/>
        <v>0</v>
      </c>
      <c r="BL98" s="25" t="s">
        <v>243</v>
      </c>
      <c r="BM98" s="25" t="s">
        <v>265</v>
      </c>
    </row>
    <row r="99" spans="2:65" s="1" customFormat="1" ht="16.5" customHeight="1">
      <c r="B99" s="42"/>
      <c r="C99" s="204" t="s">
        <v>219</v>
      </c>
      <c r="D99" s="204" t="s">
        <v>169</v>
      </c>
      <c r="E99" s="205" t="s">
        <v>1511</v>
      </c>
      <c r="F99" s="206" t="s">
        <v>1512</v>
      </c>
      <c r="G99" s="207" t="s">
        <v>1381</v>
      </c>
      <c r="H99" s="208">
        <v>1</v>
      </c>
      <c r="I99" s="209"/>
      <c r="J99" s="210">
        <f t="shared" si="0"/>
        <v>0</v>
      </c>
      <c r="K99" s="206" t="s">
        <v>21</v>
      </c>
      <c r="L99" s="62"/>
      <c r="M99" s="211" t="s">
        <v>21</v>
      </c>
      <c r="N99" s="212" t="s">
        <v>46</v>
      </c>
      <c r="O99" s="43"/>
      <c r="P99" s="213">
        <f t="shared" si="1"/>
        <v>0</v>
      </c>
      <c r="Q99" s="213">
        <v>1E-3</v>
      </c>
      <c r="R99" s="213">
        <f t="shared" si="2"/>
        <v>1E-3</v>
      </c>
      <c r="S99" s="213">
        <v>0</v>
      </c>
      <c r="T99" s="214">
        <f t="shared" si="3"/>
        <v>0</v>
      </c>
      <c r="AR99" s="25" t="s">
        <v>243</v>
      </c>
      <c r="AT99" s="25" t="s">
        <v>169</v>
      </c>
      <c r="AU99" s="25" t="s">
        <v>83</v>
      </c>
      <c r="AY99" s="25" t="s">
        <v>167</v>
      </c>
      <c r="BE99" s="215">
        <f t="shared" si="4"/>
        <v>0</v>
      </c>
      <c r="BF99" s="215">
        <f t="shared" si="5"/>
        <v>0</v>
      </c>
      <c r="BG99" s="215">
        <f t="shared" si="6"/>
        <v>0</v>
      </c>
      <c r="BH99" s="215">
        <f t="shared" si="7"/>
        <v>0</v>
      </c>
      <c r="BI99" s="215">
        <f t="shared" si="8"/>
        <v>0</v>
      </c>
      <c r="BJ99" s="25" t="s">
        <v>28</v>
      </c>
      <c r="BK99" s="215">
        <f t="shared" si="9"/>
        <v>0</v>
      </c>
      <c r="BL99" s="25" t="s">
        <v>243</v>
      </c>
      <c r="BM99" s="25" t="s">
        <v>275</v>
      </c>
    </row>
    <row r="100" spans="2:65" s="1" customFormat="1" ht="16.5" customHeight="1">
      <c r="B100" s="42"/>
      <c r="C100" s="204" t="s">
        <v>225</v>
      </c>
      <c r="D100" s="204" t="s">
        <v>169</v>
      </c>
      <c r="E100" s="205" t="s">
        <v>1513</v>
      </c>
      <c r="F100" s="206" t="s">
        <v>1514</v>
      </c>
      <c r="G100" s="207" t="s">
        <v>1381</v>
      </c>
      <c r="H100" s="208">
        <v>1</v>
      </c>
      <c r="I100" s="209"/>
      <c r="J100" s="210">
        <f t="shared" si="0"/>
        <v>0</v>
      </c>
      <c r="K100" s="206" t="s">
        <v>21</v>
      </c>
      <c r="L100" s="62"/>
      <c r="M100" s="211" t="s">
        <v>21</v>
      </c>
      <c r="N100" s="212" t="s">
        <v>46</v>
      </c>
      <c r="O100" s="43"/>
      <c r="P100" s="213">
        <f t="shared" si="1"/>
        <v>0</v>
      </c>
      <c r="Q100" s="213">
        <v>1E-3</v>
      </c>
      <c r="R100" s="213">
        <f t="shared" si="2"/>
        <v>1E-3</v>
      </c>
      <c r="S100" s="213">
        <v>0</v>
      </c>
      <c r="T100" s="214">
        <f t="shared" si="3"/>
        <v>0</v>
      </c>
      <c r="AR100" s="25" t="s">
        <v>243</v>
      </c>
      <c r="AT100" s="25" t="s">
        <v>169</v>
      </c>
      <c r="AU100" s="25" t="s">
        <v>83</v>
      </c>
      <c r="AY100" s="25" t="s">
        <v>167</v>
      </c>
      <c r="BE100" s="215">
        <f t="shared" si="4"/>
        <v>0</v>
      </c>
      <c r="BF100" s="215">
        <f t="shared" si="5"/>
        <v>0</v>
      </c>
      <c r="BG100" s="215">
        <f t="shared" si="6"/>
        <v>0</v>
      </c>
      <c r="BH100" s="215">
        <f t="shared" si="7"/>
        <v>0</v>
      </c>
      <c r="BI100" s="215">
        <f t="shared" si="8"/>
        <v>0</v>
      </c>
      <c r="BJ100" s="25" t="s">
        <v>28</v>
      </c>
      <c r="BK100" s="215">
        <f t="shared" si="9"/>
        <v>0</v>
      </c>
      <c r="BL100" s="25" t="s">
        <v>243</v>
      </c>
      <c r="BM100" s="25" t="s">
        <v>282</v>
      </c>
    </row>
    <row r="101" spans="2:65" s="1" customFormat="1" ht="16.5" customHeight="1">
      <c r="B101" s="42"/>
      <c r="C101" s="204" t="s">
        <v>229</v>
      </c>
      <c r="D101" s="204" t="s">
        <v>169</v>
      </c>
      <c r="E101" s="205" t="s">
        <v>1515</v>
      </c>
      <c r="F101" s="206" t="s">
        <v>1516</v>
      </c>
      <c r="G101" s="207" t="s">
        <v>1381</v>
      </c>
      <c r="H101" s="208">
        <v>1</v>
      </c>
      <c r="I101" s="209"/>
      <c r="J101" s="210">
        <f t="shared" si="0"/>
        <v>0</v>
      </c>
      <c r="K101" s="206" t="s">
        <v>21</v>
      </c>
      <c r="L101" s="62"/>
      <c r="M101" s="211" t="s">
        <v>21</v>
      </c>
      <c r="N101" s="212" t="s">
        <v>46</v>
      </c>
      <c r="O101" s="43"/>
      <c r="P101" s="213">
        <f t="shared" si="1"/>
        <v>0</v>
      </c>
      <c r="Q101" s="213">
        <v>1E-3</v>
      </c>
      <c r="R101" s="213">
        <f t="shared" si="2"/>
        <v>1E-3</v>
      </c>
      <c r="S101" s="213">
        <v>0</v>
      </c>
      <c r="T101" s="214">
        <f t="shared" si="3"/>
        <v>0</v>
      </c>
      <c r="AR101" s="25" t="s">
        <v>243</v>
      </c>
      <c r="AT101" s="25" t="s">
        <v>169</v>
      </c>
      <c r="AU101" s="25" t="s">
        <v>83</v>
      </c>
      <c r="AY101" s="25" t="s">
        <v>167</v>
      </c>
      <c r="BE101" s="215">
        <f t="shared" si="4"/>
        <v>0</v>
      </c>
      <c r="BF101" s="215">
        <f t="shared" si="5"/>
        <v>0</v>
      </c>
      <c r="BG101" s="215">
        <f t="shared" si="6"/>
        <v>0</v>
      </c>
      <c r="BH101" s="215">
        <f t="shared" si="7"/>
        <v>0</v>
      </c>
      <c r="BI101" s="215">
        <f t="shared" si="8"/>
        <v>0</v>
      </c>
      <c r="BJ101" s="25" t="s">
        <v>28</v>
      </c>
      <c r="BK101" s="215">
        <f t="shared" si="9"/>
        <v>0</v>
      </c>
      <c r="BL101" s="25" t="s">
        <v>243</v>
      </c>
      <c r="BM101" s="25" t="s">
        <v>291</v>
      </c>
    </row>
    <row r="102" spans="2:65" s="1" customFormat="1" ht="16.5" customHeight="1">
      <c r="B102" s="42"/>
      <c r="C102" s="204" t="s">
        <v>236</v>
      </c>
      <c r="D102" s="204" t="s">
        <v>169</v>
      </c>
      <c r="E102" s="205" t="s">
        <v>1517</v>
      </c>
      <c r="F102" s="206" t="s">
        <v>1518</v>
      </c>
      <c r="G102" s="207" t="s">
        <v>1381</v>
      </c>
      <c r="H102" s="208">
        <v>2</v>
      </c>
      <c r="I102" s="209"/>
      <c r="J102" s="210">
        <f t="shared" si="0"/>
        <v>0</v>
      </c>
      <c r="K102" s="206" t="s">
        <v>21</v>
      </c>
      <c r="L102" s="62"/>
      <c r="M102" s="211" t="s">
        <v>21</v>
      </c>
      <c r="N102" s="212" t="s">
        <v>46</v>
      </c>
      <c r="O102" s="43"/>
      <c r="P102" s="213">
        <f t="shared" si="1"/>
        <v>0</v>
      </c>
      <c r="Q102" s="213">
        <v>1E-4</v>
      </c>
      <c r="R102" s="213">
        <f t="shared" si="2"/>
        <v>2.0000000000000001E-4</v>
      </c>
      <c r="S102" s="213">
        <v>0</v>
      </c>
      <c r="T102" s="214">
        <f t="shared" si="3"/>
        <v>0</v>
      </c>
      <c r="AR102" s="25" t="s">
        <v>243</v>
      </c>
      <c r="AT102" s="25" t="s">
        <v>169</v>
      </c>
      <c r="AU102" s="25" t="s">
        <v>83</v>
      </c>
      <c r="AY102" s="25" t="s">
        <v>167</v>
      </c>
      <c r="BE102" s="215">
        <f t="shared" si="4"/>
        <v>0</v>
      </c>
      <c r="BF102" s="215">
        <f t="shared" si="5"/>
        <v>0</v>
      </c>
      <c r="BG102" s="215">
        <f t="shared" si="6"/>
        <v>0</v>
      </c>
      <c r="BH102" s="215">
        <f t="shared" si="7"/>
        <v>0</v>
      </c>
      <c r="BI102" s="215">
        <f t="shared" si="8"/>
        <v>0</v>
      </c>
      <c r="BJ102" s="25" t="s">
        <v>28</v>
      </c>
      <c r="BK102" s="215">
        <f t="shared" si="9"/>
        <v>0</v>
      </c>
      <c r="BL102" s="25" t="s">
        <v>243</v>
      </c>
      <c r="BM102" s="25" t="s">
        <v>297</v>
      </c>
    </row>
    <row r="103" spans="2:65" s="1" customFormat="1" ht="16.5" customHeight="1">
      <c r="B103" s="42"/>
      <c r="C103" s="204" t="s">
        <v>10</v>
      </c>
      <c r="D103" s="204" t="s">
        <v>169</v>
      </c>
      <c r="E103" s="205" t="s">
        <v>1519</v>
      </c>
      <c r="F103" s="206" t="s">
        <v>1520</v>
      </c>
      <c r="G103" s="207" t="s">
        <v>1381</v>
      </c>
      <c r="H103" s="208">
        <v>2</v>
      </c>
      <c r="I103" s="209"/>
      <c r="J103" s="210">
        <f t="shared" si="0"/>
        <v>0</v>
      </c>
      <c r="K103" s="206" t="s">
        <v>21</v>
      </c>
      <c r="L103" s="62"/>
      <c r="M103" s="211" t="s">
        <v>21</v>
      </c>
      <c r="N103" s="212" t="s">
        <v>46</v>
      </c>
      <c r="O103" s="43"/>
      <c r="P103" s="213">
        <f t="shared" si="1"/>
        <v>0</v>
      </c>
      <c r="Q103" s="213">
        <v>1E-3</v>
      </c>
      <c r="R103" s="213">
        <f t="shared" si="2"/>
        <v>2E-3</v>
      </c>
      <c r="S103" s="213">
        <v>0</v>
      </c>
      <c r="T103" s="214">
        <f t="shared" si="3"/>
        <v>0</v>
      </c>
      <c r="AR103" s="25" t="s">
        <v>243</v>
      </c>
      <c r="AT103" s="25" t="s">
        <v>169</v>
      </c>
      <c r="AU103" s="25" t="s">
        <v>83</v>
      </c>
      <c r="AY103" s="25" t="s">
        <v>167</v>
      </c>
      <c r="BE103" s="215">
        <f t="shared" si="4"/>
        <v>0</v>
      </c>
      <c r="BF103" s="215">
        <f t="shared" si="5"/>
        <v>0</v>
      </c>
      <c r="BG103" s="215">
        <f t="shared" si="6"/>
        <v>0</v>
      </c>
      <c r="BH103" s="215">
        <f t="shared" si="7"/>
        <v>0</v>
      </c>
      <c r="BI103" s="215">
        <f t="shared" si="8"/>
        <v>0</v>
      </c>
      <c r="BJ103" s="25" t="s">
        <v>28</v>
      </c>
      <c r="BK103" s="215">
        <f t="shared" si="9"/>
        <v>0</v>
      </c>
      <c r="BL103" s="25" t="s">
        <v>243</v>
      </c>
      <c r="BM103" s="25" t="s">
        <v>315</v>
      </c>
    </row>
    <row r="104" spans="2:65" s="1" customFormat="1" ht="25.5" customHeight="1">
      <c r="B104" s="42"/>
      <c r="C104" s="204" t="s">
        <v>243</v>
      </c>
      <c r="D104" s="204" t="s">
        <v>169</v>
      </c>
      <c r="E104" s="205" t="s">
        <v>1521</v>
      </c>
      <c r="F104" s="206" t="s">
        <v>1522</v>
      </c>
      <c r="G104" s="207" t="s">
        <v>1381</v>
      </c>
      <c r="H104" s="208">
        <v>1</v>
      </c>
      <c r="I104" s="209"/>
      <c r="J104" s="210">
        <f t="shared" si="0"/>
        <v>0</v>
      </c>
      <c r="K104" s="206" t="s">
        <v>21</v>
      </c>
      <c r="L104" s="62"/>
      <c r="M104" s="211" t="s">
        <v>21</v>
      </c>
      <c r="N104" s="212" t="s">
        <v>46</v>
      </c>
      <c r="O104" s="43"/>
      <c r="P104" s="213">
        <f t="shared" si="1"/>
        <v>0</v>
      </c>
      <c r="Q104" s="213">
        <v>2E-3</v>
      </c>
      <c r="R104" s="213">
        <f t="shared" si="2"/>
        <v>2E-3</v>
      </c>
      <c r="S104" s="213">
        <v>0</v>
      </c>
      <c r="T104" s="214">
        <f t="shared" si="3"/>
        <v>0</v>
      </c>
      <c r="AR104" s="25" t="s">
        <v>243</v>
      </c>
      <c r="AT104" s="25" t="s">
        <v>169</v>
      </c>
      <c r="AU104" s="25" t="s">
        <v>83</v>
      </c>
      <c r="AY104" s="25" t="s">
        <v>167</v>
      </c>
      <c r="BE104" s="215">
        <f t="shared" si="4"/>
        <v>0</v>
      </c>
      <c r="BF104" s="215">
        <f t="shared" si="5"/>
        <v>0</v>
      </c>
      <c r="BG104" s="215">
        <f t="shared" si="6"/>
        <v>0</v>
      </c>
      <c r="BH104" s="215">
        <f t="shared" si="7"/>
        <v>0</v>
      </c>
      <c r="BI104" s="215">
        <f t="shared" si="8"/>
        <v>0</v>
      </c>
      <c r="BJ104" s="25" t="s">
        <v>28</v>
      </c>
      <c r="BK104" s="215">
        <f t="shared" si="9"/>
        <v>0</v>
      </c>
      <c r="BL104" s="25" t="s">
        <v>243</v>
      </c>
      <c r="BM104" s="25" t="s">
        <v>322</v>
      </c>
    </row>
    <row r="105" spans="2:65" s="1" customFormat="1" ht="16.5" customHeight="1">
      <c r="B105" s="42"/>
      <c r="C105" s="204" t="s">
        <v>248</v>
      </c>
      <c r="D105" s="204" t="s">
        <v>169</v>
      </c>
      <c r="E105" s="205" t="s">
        <v>1523</v>
      </c>
      <c r="F105" s="206" t="s">
        <v>1524</v>
      </c>
      <c r="G105" s="207" t="s">
        <v>1381</v>
      </c>
      <c r="H105" s="208">
        <v>2</v>
      </c>
      <c r="I105" s="209"/>
      <c r="J105" s="210">
        <f t="shared" si="0"/>
        <v>0</v>
      </c>
      <c r="K105" s="206" t="s">
        <v>21</v>
      </c>
      <c r="L105" s="62"/>
      <c r="M105" s="211" t="s">
        <v>21</v>
      </c>
      <c r="N105" s="212" t="s">
        <v>46</v>
      </c>
      <c r="O105" s="43"/>
      <c r="P105" s="213">
        <f t="shared" si="1"/>
        <v>0</v>
      </c>
      <c r="Q105" s="213">
        <v>1E-3</v>
      </c>
      <c r="R105" s="213">
        <f t="shared" si="2"/>
        <v>2E-3</v>
      </c>
      <c r="S105" s="213">
        <v>0</v>
      </c>
      <c r="T105" s="214">
        <f t="shared" si="3"/>
        <v>0</v>
      </c>
      <c r="AR105" s="25" t="s">
        <v>243</v>
      </c>
      <c r="AT105" s="25" t="s">
        <v>169</v>
      </c>
      <c r="AU105" s="25" t="s">
        <v>83</v>
      </c>
      <c r="AY105" s="25" t="s">
        <v>167</v>
      </c>
      <c r="BE105" s="215">
        <f t="shared" si="4"/>
        <v>0</v>
      </c>
      <c r="BF105" s="215">
        <f t="shared" si="5"/>
        <v>0</v>
      </c>
      <c r="BG105" s="215">
        <f t="shared" si="6"/>
        <v>0</v>
      </c>
      <c r="BH105" s="215">
        <f t="shared" si="7"/>
        <v>0</v>
      </c>
      <c r="BI105" s="215">
        <f t="shared" si="8"/>
        <v>0</v>
      </c>
      <c r="BJ105" s="25" t="s">
        <v>28</v>
      </c>
      <c r="BK105" s="215">
        <f t="shared" si="9"/>
        <v>0</v>
      </c>
      <c r="BL105" s="25" t="s">
        <v>243</v>
      </c>
      <c r="BM105" s="25" t="s">
        <v>331</v>
      </c>
    </row>
    <row r="106" spans="2:65" s="1" customFormat="1" ht="16.5" customHeight="1">
      <c r="B106" s="42"/>
      <c r="C106" s="204" t="s">
        <v>251</v>
      </c>
      <c r="D106" s="204" t="s">
        <v>169</v>
      </c>
      <c r="E106" s="205" t="s">
        <v>1525</v>
      </c>
      <c r="F106" s="206" t="s">
        <v>1526</v>
      </c>
      <c r="G106" s="207" t="s">
        <v>1447</v>
      </c>
      <c r="H106" s="208">
        <v>1</v>
      </c>
      <c r="I106" s="209"/>
      <c r="J106" s="210">
        <f t="shared" si="0"/>
        <v>0</v>
      </c>
      <c r="K106" s="206" t="s">
        <v>21</v>
      </c>
      <c r="L106" s="62"/>
      <c r="M106" s="211" t="s">
        <v>21</v>
      </c>
      <c r="N106" s="212" t="s">
        <v>46</v>
      </c>
      <c r="O106" s="43"/>
      <c r="P106" s="213">
        <f t="shared" si="1"/>
        <v>0</v>
      </c>
      <c r="Q106" s="213">
        <v>0.01</v>
      </c>
      <c r="R106" s="213">
        <f t="shared" si="2"/>
        <v>0.01</v>
      </c>
      <c r="S106" s="213">
        <v>0</v>
      </c>
      <c r="T106" s="214">
        <f t="shared" si="3"/>
        <v>0</v>
      </c>
      <c r="AR106" s="25" t="s">
        <v>243</v>
      </c>
      <c r="AT106" s="25" t="s">
        <v>169</v>
      </c>
      <c r="AU106" s="25" t="s">
        <v>83</v>
      </c>
      <c r="AY106" s="25" t="s">
        <v>167</v>
      </c>
      <c r="BE106" s="215">
        <f t="shared" si="4"/>
        <v>0</v>
      </c>
      <c r="BF106" s="215">
        <f t="shared" si="5"/>
        <v>0</v>
      </c>
      <c r="BG106" s="215">
        <f t="shared" si="6"/>
        <v>0</v>
      </c>
      <c r="BH106" s="215">
        <f t="shared" si="7"/>
        <v>0</v>
      </c>
      <c r="BI106" s="215">
        <f t="shared" si="8"/>
        <v>0</v>
      </c>
      <c r="BJ106" s="25" t="s">
        <v>28</v>
      </c>
      <c r="BK106" s="215">
        <f t="shared" si="9"/>
        <v>0</v>
      </c>
      <c r="BL106" s="25" t="s">
        <v>243</v>
      </c>
      <c r="BM106" s="25" t="s">
        <v>343</v>
      </c>
    </row>
    <row r="107" spans="2:65" s="1" customFormat="1" ht="16.5" customHeight="1">
      <c r="B107" s="42"/>
      <c r="C107" s="204" t="s">
        <v>259</v>
      </c>
      <c r="D107" s="204" t="s">
        <v>169</v>
      </c>
      <c r="E107" s="205" t="s">
        <v>1527</v>
      </c>
      <c r="F107" s="206" t="s">
        <v>1528</v>
      </c>
      <c r="G107" s="207" t="s">
        <v>1420</v>
      </c>
      <c r="H107" s="208">
        <v>1.94</v>
      </c>
      <c r="I107" s="209"/>
      <c r="J107" s="210">
        <f t="shared" si="0"/>
        <v>0</v>
      </c>
      <c r="K107" s="206" t="s">
        <v>21</v>
      </c>
      <c r="L107" s="62"/>
      <c r="M107" s="211" t="s">
        <v>21</v>
      </c>
      <c r="N107" s="212" t="s">
        <v>46</v>
      </c>
      <c r="O107" s="43"/>
      <c r="P107" s="213">
        <f t="shared" si="1"/>
        <v>0</v>
      </c>
      <c r="Q107" s="213">
        <v>0</v>
      </c>
      <c r="R107" s="213">
        <f t="shared" si="2"/>
        <v>0</v>
      </c>
      <c r="S107" s="213">
        <v>0</v>
      </c>
      <c r="T107" s="214">
        <f t="shared" si="3"/>
        <v>0</v>
      </c>
      <c r="AR107" s="25" t="s">
        <v>243</v>
      </c>
      <c r="AT107" s="25" t="s">
        <v>169</v>
      </c>
      <c r="AU107" s="25" t="s">
        <v>83</v>
      </c>
      <c r="AY107" s="25" t="s">
        <v>167</v>
      </c>
      <c r="BE107" s="215">
        <f t="shared" si="4"/>
        <v>0</v>
      </c>
      <c r="BF107" s="215">
        <f t="shared" si="5"/>
        <v>0</v>
      </c>
      <c r="BG107" s="215">
        <f t="shared" si="6"/>
        <v>0</v>
      </c>
      <c r="BH107" s="215">
        <f t="shared" si="7"/>
        <v>0</v>
      </c>
      <c r="BI107" s="215">
        <f t="shared" si="8"/>
        <v>0</v>
      </c>
      <c r="BJ107" s="25" t="s">
        <v>28</v>
      </c>
      <c r="BK107" s="215">
        <f t="shared" si="9"/>
        <v>0</v>
      </c>
      <c r="BL107" s="25" t="s">
        <v>243</v>
      </c>
      <c r="BM107" s="25" t="s">
        <v>353</v>
      </c>
    </row>
    <row r="108" spans="2:65" s="11" customFormat="1" ht="29.85" customHeight="1">
      <c r="B108" s="188"/>
      <c r="C108" s="189"/>
      <c r="D108" s="190" t="s">
        <v>74</v>
      </c>
      <c r="E108" s="202" t="s">
        <v>1529</v>
      </c>
      <c r="F108" s="202" t="s">
        <v>1530</v>
      </c>
      <c r="G108" s="189"/>
      <c r="H108" s="189"/>
      <c r="I108" s="192"/>
      <c r="J108" s="203">
        <f>BK108</f>
        <v>0</v>
      </c>
      <c r="K108" s="189"/>
      <c r="L108" s="194"/>
      <c r="M108" s="195"/>
      <c r="N108" s="196"/>
      <c r="O108" s="196"/>
      <c r="P108" s="197">
        <f>SUM(P109:P128)</f>
        <v>0</v>
      </c>
      <c r="Q108" s="196"/>
      <c r="R108" s="197">
        <f>SUM(R109:R128)</f>
        <v>4.0874000000000006</v>
      </c>
      <c r="S108" s="196"/>
      <c r="T108" s="198">
        <f>SUM(T109:T128)</f>
        <v>0</v>
      </c>
      <c r="AR108" s="199" t="s">
        <v>83</v>
      </c>
      <c r="AT108" s="200" t="s">
        <v>74</v>
      </c>
      <c r="AU108" s="200" t="s">
        <v>28</v>
      </c>
      <c r="AY108" s="199" t="s">
        <v>167</v>
      </c>
      <c r="BK108" s="201">
        <f>SUM(BK109:BK128)</f>
        <v>0</v>
      </c>
    </row>
    <row r="109" spans="2:65" s="1" customFormat="1" ht="16.5" customHeight="1">
      <c r="B109" s="42"/>
      <c r="C109" s="204" t="s">
        <v>265</v>
      </c>
      <c r="D109" s="204" t="s">
        <v>169</v>
      </c>
      <c r="E109" s="205" t="s">
        <v>1531</v>
      </c>
      <c r="F109" s="206" t="s">
        <v>1532</v>
      </c>
      <c r="G109" s="207" t="s">
        <v>260</v>
      </c>
      <c r="H109" s="208">
        <v>365</v>
      </c>
      <c r="I109" s="209"/>
      <c r="J109" s="210">
        <f t="shared" ref="J109:J128" si="10">ROUND(I109*H109,1)</f>
        <v>0</v>
      </c>
      <c r="K109" s="206" t="s">
        <v>21</v>
      </c>
      <c r="L109" s="62"/>
      <c r="M109" s="211" t="s">
        <v>21</v>
      </c>
      <c r="N109" s="212" t="s">
        <v>46</v>
      </c>
      <c r="O109" s="43"/>
      <c r="P109" s="213">
        <f t="shared" ref="P109:P128" si="11">O109*H109</f>
        <v>0</v>
      </c>
      <c r="Q109" s="213">
        <v>1E-3</v>
      </c>
      <c r="R109" s="213">
        <f t="shared" ref="R109:R128" si="12">Q109*H109</f>
        <v>0.36499999999999999</v>
      </c>
      <c r="S109" s="213">
        <v>0</v>
      </c>
      <c r="T109" s="214">
        <f t="shared" ref="T109:T128" si="13">S109*H109</f>
        <v>0</v>
      </c>
      <c r="AR109" s="25" t="s">
        <v>243</v>
      </c>
      <c r="AT109" s="25" t="s">
        <v>169</v>
      </c>
      <c r="AU109" s="25" t="s">
        <v>83</v>
      </c>
      <c r="AY109" s="25" t="s">
        <v>167</v>
      </c>
      <c r="BE109" s="215">
        <f t="shared" ref="BE109:BE128" si="14">IF(N109="základní",J109,0)</f>
        <v>0</v>
      </c>
      <c r="BF109" s="215">
        <f t="shared" ref="BF109:BF128" si="15">IF(N109="snížená",J109,0)</f>
        <v>0</v>
      </c>
      <c r="BG109" s="215">
        <f t="shared" ref="BG109:BG128" si="16">IF(N109="zákl. přenesená",J109,0)</f>
        <v>0</v>
      </c>
      <c r="BH109" s="215">
        <f t="shared" ref="BH109:BH128" si="17">IF(N109="sníž. přenesená",J109,0)</f>
        <v>0</v>
      </c>
      <c r="BI109" s="215">
        <f t="shared" ref="BI109:BI128" si="18">IF(N109="nulová",J109,0)</f>
        <v>0</v>
      </c>
      <c r="BJ109" s="25" t="s">
        <v>28</v>
      </c>
      <c r="BK109" s="215">
        <f t="shared" ref="BK109:BK128" si="19">ROUND(I109*H109,1)</f>
        <v>0</v>
      </c>
      <c r="BL109" s="25" t="s">
        <v>243</v>
      </c>
      <c r="BM109" s="25" t="s">
        <v>360</v>
      </c>
    </row>
    <row r="110" spans="2:65" s="1" customFormat="1" ht="16.5" customHeight="1">
      <c r="B110" s="42"/>
      <c r="C110" s="204" t="s">
        <v>9</v>
      </c>
      <c r="D110" s="204" t="s">
        <v>169</v>
      </c>
      <c r="E110" s="205" t="s">
        <v>1533</v>
      </c>
      <c r="F110" s="206" t="s">
        <v>1534</v>
      </c>
      <c r="G110" s="207" t="s">
        <v>260</v>
      </c>
      <c r="H110" s="208">
        <v>86</v>
      </c>
      <c r="I110" s="209"/>
      <c r="J110" s="210">
        <f t="shared" si="10"/>
        <v>0</v>
      </c>
      <c r="K110" s="206" t="s">
        <v>21</v>
      </c>
      <c r="L110" s="62"/>
      <c r="M110" s="211" t="s">
        <v>21</v>
      </c>
      <c r="N110" s="212" t="s">
        <v>46</v>
      </c>
      <c r="O110" s="43"/>
      <c r="P110" s="213">
        <f t="shared" si="11"/>
        <v>0</v>
      </c>
      <c r="Q110" s="213">
        <v>0.02</v>
      </c>
      <c r="R110" s="213">
        <f t="shared" si="12"/>
        <v>1.72</v>
      </c>
      <c r="S110" s="213">
        <v>0</v>
      </c>
      <c r="T110" s="214">
        <f t="shared" si="13"/>
        <v>0</v>
      </c>
      <c r="AR110" s="25" t="s">
        <v>243</v>
      </c>
      <c r="AT110" s="25" t="s">
        <v>169</v>
      </c>
      <c r="AU110" s="25" t="s">
        <v>83</v>
      </c>
      <c r="AY110" s="25" t="s">
        <v>167</v>
      </c>
      <c r="BE110" s="215">
        <f t="shared" si="14"/>
        <v>0</v>
      </c>
      <c r="BF110" s="215">
        <f t="shared" si="15"/>
        <v>0</v>
      </c>
      <c r="BG110" s="215">
        <f t="shared" si="16"/>
        <v>0</v>
      </c>
      <c r="BH110" s="215">
        <f t="shared" si="17"/>
        <v>0</v>
      </c>
      <c r="BI110" s="215">
        <f t="shared" si="18"/>
        <v>0</v>
      </c>
      <c r="BJ110" s="25" t="s">
        <v>28</v>
      </c>
      <c r="BK110" s="215">
        <f t="shared" si="19"/>
        <v>0</v>
      </c>
      <c r="BL110" s="25" t="s">
        <v>243</v>
      </c>
      <c r="BM110" s="25" t="s">
        <v>367</v>
      </c>
    </row>
    <row r="111" spans="2:65" s="1" customFormat="1" ht="16.5" customHeight="1">
      <c r="B111" s="42"/>
      <c r="C111" s="204" t="s">
        <v>275</v>
      </c>
      <c r="D111" s="204" t="s">
        <v>169</v>
      </c>
      <c r="E111" s="205" t="s">
        <v>1535</v>
      </c>
      <c r="F111" s="206" t="s">
        <v>1536</v>
      </c>
      <c r="G111" s="207" t="s">
        <v>260</v>
      </c>
      <c r="H111" s="208">
        <v>68</v>
      </c>
      <c r="I111" s="209"/>
      <c r="J111" s="210">
        <f t="shared" si="10"/>
        <v>0</v>
      </c>
      <c r="K111" s="206" t="s">
        <v>21</v>
      </c>
      <c r="L111" s="62"/>
      <c r="M111" s="211" t="s">
        <v>21</v>
      </c>
      <c r="N111" s="212" t="s">
        <v>46</v>
      </c>
      <c r="O111" s="43"/>
      <c r="P111" s="213">
        <f t="shared" si="11"/>
        <v>0</v>
      </c>
      <c r="Q111" s="213">
        <v>1E-3</v>
      </c>
      <c r="R111" s="213">
        <f t="shared" si="12"/>
        <v>6.8000000000000005E-2</v>
      </c>
      <c r="S111" s="213">
        <v>0</v>
      </c>
      <c r="T111" s="214">
        <f t="shared" si="13"/>
        <v>0</v>
      </c>
      <c r="AR111" s="25" t="s">
        <v>243</v>
      </c>
      <c r="AT111" s="25" t="s">
        <v>169</v>
      </c>
      <c r="AU111" s="25" t="s">
        <v>83</v>
      </c>
      <c r="AY111" s="25" t="s">
        <v>167</v>
      </c>
      <c r="BE111" s="215">
        <f t="shared" si="14"/>
        <v>0</v>
      </c>
      <c r="BF111" s="215">
        <f t="shared" si="15"/>
        <v>0</v>
      </c>
      <c r="BG111" s="215">
        <f t="shared" si="16"/>
        <v>0</v>
      </c>
      <c r="BH111" s="215">
        <f t="shared" si="17"/>
        <v>0</v>
      </c>
      <c r="BI111" s="215">
        <f t="shared" si="18"/>
        <v>0</v>
      </c>
      <c r="BJ111" s="25" t="s">
        <v>28</v>
      </c>
      <c r="BK111" s="215">
        <f t="shared" si="19"/>
        <v>0</v>
      </c>
      <c r="BL111" s="25" t="s">
        <v>243</v>
      </c>
      <c r="BM111" s="25" t="s">
        <v>375</v>
      </c>
    </row>
    <row r="112" spans="2:65" s="1" customFormat="1" ht="16.5" customHeight="1">
      <c r="B112" s="42"/>
      <c r="C112" s="204" t="s">
        <v>279</v>
      </c>
      <c r="D112" s="204" t="s">
        <v>169</v>
      </c>
      <c r="E112" s="205" t="s">
        <v>1537</v>
      </c>
      <c r="F112" s="206" t="s">
        <v>1538</v>
      </c>
      <c r="G112" s="207" t="s">
        <v>260</v>
      </c>
      <c r="H112" s="208">
        <v>72</v>
      </c>
      <c r="I112" s="209"/>
      <c r="J112" s="210">
        <f t="shared" si="10"/>
        <v>0</v>
      </c>
      <c r="K112" s="206" t="s">
        <v>21</v>
      </c>
      <c r="L112" s="62"/>
      <c r="M112" s="211" t="s">
        <v>21</v>
      </c>
      <c r="N112" s="212" t="s">
        <v>46</v>
      </c>
      <c r="O112" s="43"/>
      <c r="P112" s="213">
        <f t="shared" si="11"/>
        <v>0</v>
      </c>
      <c r="Q112" s="213">
        <v>5.0000000000000001E-3</v>
      </c>
      <c r="R112" s="213">
        <f t="shared" si="12"/>
        <v>0.36</v>
      </c>
      <c r="S112" s="213">
        <v>0</v>
      </c>
      <c r="T112" s="214">
        <f t="shared" si="13"/>
        <v>0</v>
      </c>
      <c r="AR112" s="25" t="s">
        <v>243</v>
      </c>
      <c r="AT112" s="25" t="s">
        <v>169</v>
      </c>
      <c r="AU112" s="25" t="s">
        <v>83</v>
      </c>
      <c r="AY112" s="25" t="s">
        <v>167</v>
      </c>
      <c r="BE112" s="215">
        <f t="shared" si="14"/>
        <v>0</v>
      </c>
      <c r="BF112" s="215">
        <f t="shared" si="15"/>
        <v>0</v>
      </c>
      <c r="BG112" s="215">
        <f t="shared" si="16"/>
        <v>0</v>
      </c>
      <c r="BH112" s="215">
        <f t="shared" si="17"/>
        <v>0</v>
      </c>
      <c r="BI112" s="215">
        <f t="shared" si="18"/>
        <v>0</v>
      </c>
      <c r="BJ112" s="25" t="s">
        <v>28</v>
      </c>
      <c r="BK112" s="215">
        <f t="shared" si="19"/>
        <v>0</v>
      </c>
      <c r="BL112" s="25" t="s">
        <v>243</v>
      </c>
      <c r="BM112" s="25" t="s">
        <v>384</v>
      </c>
    </row>
    <row r="113" spans="2:65" s="1" customFormat="1" ht="16.5" customHeight="1">
      <c r="B113" s="42"/>
      <c r="C113" s="204" t="s">
        <v>282</v>
      </c>
      <c r="D113" s="204" t="s">
        <v>169</v>
      </c>
      <c r="E113" s="205" t="s">
        <v>1539</v>
      </c>
      <c r="F113" s="206" t="s">
        <v>1540</v>
      </c>
      <c r="G113" s="207" t="s">
        <v>260</v>
      </c>
      <c r="H113" s="208">
        <v>106</v>
      </c>
      <c r="I113" s="209"/>
      <c r="J113" s="210">
        <f t="shared" si="10"/>
        <v>0</v>
      </c>
      <c r="K113" s="206" t="s">
        <v>21</v>
      </c>
      <c r="L113" s="62"/>
      <c r="M113" s="211" t="s">
        <v>21</v>
      </c>
      <c r="N113" s="212" t="s">
        <v>46</v>
      </c>
      <c r="O113" s="43"/>
      <c r="P113" s="213">
        <f t="shared" si="11"/>
        <v>0</v>
      </c>
      <c r="Q113" s="213">
        <v>6.0000000000000001E-3</v>
      </c>
      <c r="R113" s="213">
        <f t="shared" si="12"/>
        <v>0.63600000000000001</v>
      </c>
      <c r="S113" s="213">
        <v>0</v>
      </c>
      <c r="T113" s="214">
        <f t="shared" si="13"/>
        <v>0</v>
      </c>
      <c r="AR113" s="25" t="s">
        <v>243</v>
      </c>
      <c r="AT113" s="25" t="s">
        <v>169</v>
      </c>
      <c r="AU113" s="25" t="s">
        <v>83</v>
      </c>
      <c r="AY113" s="25" t="s">
        <v>167</v>
      </c>
      <c r="BE113" s="215">
        <f t="shared" si="14"/>
        <v>0</v>
      </c>
      <c r="BF113" s="215">
        <f t="shared" si="15"/>
        <v>0</v>
      </c>
      <c r="BG113" s="215">
        <f t="shared" si="16"/>
        <v>0</v>
      </c>
      <c r="BH113" s="215">
        <f t="shared" si="17"/>
        <v>0</v>
      </c>
      <c r="BI113" s="215">
        <f t="shared" si="18"/>
        <v>0</v>
      </c>
      <c r="BJ113" s="25" t="s">
        <v>28</v>
      </c>
      <c r="BK113" s="215">
        <f t="shared" si="19"/>
        <v>0</v>
      </c>
      <c r="BL113" s="25" t="s">
        <v>243</v>
      </c>
      <c r="BM113" s="25" t="s">
        <v>393</v>
      </c>
    </row>
    <row r="114" spans="2:65" s="1" customFormat="1" ht="16.5" customHeight="1">
      <c r="B114" s="42"/>
      <c r="C114" s="204" t="s">
        <v>287</v>
      </c>
      <c r="D114" s="204" t="s">
        <v>169</v>
      </c>
      <c r="E114" s="205" t="s">
        <v>1541</v>
      </c>
      <c r="F114" s="206" t="s">
        <v>1542</v>
      </c>
      <c r="G114" s="207" t="s">
        <v>1381</v>
      </c>
      <c r="H114" s="208">
        <v>7</v>
      </c>
      <c r="I114" s="209"/>
      <c r="J114" s="210">
        <f t="shared" si="10"/>
        <v>0</v>
      </c>
      <c r="K114" s="206" t="s">
        <v>21</v>
      </c>
      <c r="L114" s="62"/>
      <c r="M114" s="211" t="s">
        <v>21</v>
      </c>
      <c r="N114" s="212" t="s">
        <v>46</v>
      </c>
      <c r="O114" s="43"/>
      <c r="P114" s="213">
        <f t="shared" si="11"/>
        <v>0</v>
      </c>
      <c r="Q114" s="213">
        <v>0.01</v>
      </c>
      <c r="R114" s="213">
        <f t="shared" si="12"/>
        <v>7.0000000000000007E-2</v>
      </c>
      <c r="S114" s="213">
        <v>0</v>
      </c>
      <c r="T114" s="214">
        <f t="shared" si="13"/>
        <v>0</v>
      </c>
      <c r="AR114" s="25" t="s">
        <v>243</v>
      </c>
      <c r="AT114" s="25" t="s">
        <v>169</v>
      </c>
      <c r="AU114" s="25" t="s">
        <v>83</v>
      </c>
      <c r="AY114" s="25" t="s">
        <v>167</v>
      </c>
      <c r="BE114" s="215">
        <f t="shared" si="14"/>
        <v>0</v>
      </c>
      <c r="BF114" s="215">
        <f t="shared" si="15"/>
        <v>0</v>
      </c>
      <c r="BG114" s="215">
        <f t="shared" si="16"/>
        <v>0</v>
      </c>
      <c r="BH114" s="215">
        <f t="shared" si="17"/>
        <v>0</v>
      </c>
      <c r="BI114" s="215">
        <f t="shared" si="18"/>
        <v>0</v>
      </c>
      <c r="BJ114" s="25" t="s">
        <v>28</v>
      </c>
      <c r="BK114" s="215">
        <f t="shared" si="19"/>
        <v>0</v>
      </c>
      <c r="BL114" s="25" t="s">
        <v>243</v>
      </c>
      <c r="BM114" s="25" t="s">
        <v>403</v>
      </c>
    </row>
    <row r="115" spans="2:65" s="1" customFormat="1" ht="16.5" customHeight="1">
      <c r="B115" s="42"/>
      <c r="C115" s="204" t="s">
        <v>291</v>
      </c>
      <c r="D115" s="204" t="s">
        <v>169</v>
      </c>
      <c r="E115" s="205" t="s">
        <v>1543</v>
      </c>
      <c r="F115" s="206" t="s">
        <v>1544</v>
      </c>
      <c r="G115" s="207" t="s">
        <v>260</v>
      </c>
      <c r="H115" s="208">
        <v>60</v>
      </c>
      <c r="I115" s="209"/>
      <c r="J115" s="210">
        <f t="shared" si="10"/>
        <v>0</v>
      </c>
      <c r="K115" s="206" t="s">
        <v>21</v>
      </c>
      <c r="L115" s="62"/>
      <c r="M115" s="211" t="s">
        <v>21</v>
      </c>
      <c r="N115" s="212" t="s">
        <v>46</v>
      </c>
      <c r="O115" s="43"/>
      <c r="P115" s="213">
        <f t="shared" si="11"/>
        <v>0</v>
      </c>
      <c r="Q115" s="213">
        <v>1E-3</v>
      </c>
      <c r="R115" s="213">
        <f t="shared" si="12"/>
        <v>0.06</v>
      </c>
      <c r="S115" s="213">
        <v>0</v>
      </c>
      <c r="T115" s="214">
        <f t="shared" si="13"/>
        <v>0</v>
      </c>
      <c r="AR115" s="25" t="s">
        <v>243</v>
      </c>
      <c r="AT115" s="25" t="s">
        <v>169</v>
      </c>
      <c r="AU115" s="25" t="s">
        <v>83</v>
      </c>
      <c r="AY115" s="25" t="s">
        <v>167</v>
      </c>
      <c r="BE115" s="215">
        <f t="shared" si="14"/>
        <v>0</v>
      </c>
      <c r="BF115" s="215">
        <f t="shared" si="15"/>
        <v>0</v>
      </c>
      <c r="BG115" s="215">
        <f t="shared" si="16"/>
        <v>0</v>
      </c>
      <c r="BH115" s="215">
        <f t="shared" si="17"/>
        <v>0</v>
      </c>
      <c r="BI115" s="215">
        <f t="shared" si="18"/>
        <v>0</v>
      </c>
      <c r="BJ115" s="25" t="s">
        <v>28</v>
      </c>
      <c r="BK115" s="215">
        <f t="shared" si="19"/>
        <v>0</v>
      </c>
      <c r="BL115" s="25" t="s">
        <v>243</v>
      </c>
      <c r="BM115" s="25" t="s">
        <v>412</v>
      </c>
    </row>
    <row r="116" spans="2:65" s="1" customFormat="1" ht="16.5" customHeight="1">
      <c r="B116" s="42"/>
      <c r="C116" s="204" t="s">
        <v>294</v>
      </c>
      <c r="D116" s="204" t="s">
        <v>169</v>
      </c>
      <c r="E116" s="205" t="s">
        <v>1545</v>
      </c>
      <c r="F116" s="206" t="s">
        <v>1546</v>
      </c>
      <c r="G116" s="207" t="s">
        <v>260</v>
      </c>
      <c r="H116" s="208">
        <v>76</v>
      </c>
      <c r="I116" s="209"/>
      <c r="J116" s="210">
        <f t="shared" si="10"/>
        <v>0</v>
      </c>
      <c r="K116" s="206" t="s">
        <v>21</v>
      </c>
      <c r="L116" s="62"/>
      <c r="M116" s="211" t="s">
        <v>21</v>
      </c>
      <c r="N116" s="212" t="s">
        <v>46</v>
      </c>
      <c r="O116" s="43"/>
      <c r="P116" s="213">
        <f t="shared" si="11"/>
        <v>0</v>
      </c>
      <c r="Q116" s="213">
        <v>1E-3</v>
      </c>
      <c r="R116" s="213">
        <f t="shared" si="12"/>
        <v>7.5999999999999998E-2</v>
      </c>
      <c r="S116" s="213">
        <v>0</v>
      </c>
      <c r="T116" s="214">
        <f t="shared" si="13"/>
        <v>0</v>
      </c>
      <c r="AR116" s="25" t="s">
        <v>243</v>
      </c>
      <c r="AT116" s="25" t="s">
        <v>169</v>
      </c>
      <c r="AU116" s="25" t="s">
        <v>83</v>
      </c>
      <c r="AY116" s="25" t="s">
        <v>167</v>
      </c>
      <c r="BE116" s="215">
        <f t="shared" si="14"/>
        <v>0</v>
      </c>
      <c r="BF116" s="215">
        <f t="shared" si="15"/>
        <v>0</v>
      </c>
      <c r="BG116" s="215">
        <f t="shared" si="16"/>
        <v>0</v>
      </c>
      <c r="BH116" s="215">
        <f t="shared" si="17"/>
        <v>0</v>
      </c>
      <c r="BI116" s="215">
        <f t="shared" si="18"/>
        <v>0</v>
      </c>
      <c r="BJ116" s="25" t="s">
        <v>28</v>
      </c>
      <c r="BK116" s="215">
        <f t="shared" si="19"/>
        <v>0</v>
      </c>
      <c r="BL116" s="25" t="s">
        <v>243</v>
      </c>
      <c r="BM116" s="25" t="s">
        <v>422</v>
      </c>
    </row>
    <row r="117" spans="2:65" s="1" customFormat="1" ht="16.5" customHeight="1">
      <c r="B117" s="42"/>
      <c r="C117" s="204" t="s">
        <v>297</v>
      </c>
      <c r="D117" s="204" t="s">
        <v>169</v>
      </c>
      <c r="E117" s="205" t="s">
        <v>1547</v>
      </c>
      <c r="F117" s="206" t="s">
        <v>1548</v>
      </c>
      <c r="G117" s="207" t="s">
        <v>260</v>
      </c>
      <c r="H117" s="208">
        <v>571</v>
      </c>
      <c r="I117" s="209"/>
      <c r="J117" s="210">
        <f t="shared" si="10"/>
        <v>0</v>
      </c>
      <c r="K117" s="206" t="s">
        <v>21</v>
      </c>
      <c r="L117" s="62"/>
      <c r="M117" s="211" t="s">
        <v>21</v>
      </c>
      <c r="N117" s="212" t="s">
        <v>46</v>
      </c>
      <c r="O117" s="43"/>
      <c r="P117" s="213">
        <f t="shared" si="11"/>
        <v>0</v>
      </c>
      <c r="Q117" s="213">
        <v>1E-3</v>
      </c>
      <c r="R117" s="213">
        <f t="shared" si="12"/>
        <v>0.57100000000000006</v>
      </c>
      <c r="S117" s="213">
        <v>0</v>
      </c>
      <c r="T117" s="214">
        <f t="shared" si="13"/>
        <v>0</v>
      </c>
      <c r="AR117" s="25" t="s">
        <v>243</v>
      </c>
      <c r="AT117" s="25" t="s">
        <v>169</v>
      </c>
      <c r="AU117" s="25" t="s">
        <v>83</v>
      </c>
      <c r="AY117" s="25" t="s">
        <v>167</v>
      </c>
      <c r="BE117" s="215">
        <f t="shared" si="14"/>
        <v>0</v>
      </c>
      <c r="BF117" s="215">
        <f t="shared" si="15"/>
        <v>0</v>
      </c>
      <c r="BG117" s="215">
        <f t="shared" si="16"/>
        <v>0</v>
      </c>
      <c r="BH117" s="215">
        <f t="shared" si="17"/>
        <v>0</v>
      </c>
      <c r="BI117" s="215">
        <f t="shared" si="18"/>
        <v>0</v>
      </c>
      <c r="BJ117" s="25" t="s">
        <v>28</v>
      </c>
      <c r="BK117" s="215">
        <f t="shared" si="19"/>
        <v>0</v>
      </c>
      <c r="BL117" s="25" t="s">
        <v>243</v>
      </c>
      <c r="BM117" s="25" t="s">
        <v>430</v>
      </c>
    </row>
    <row r="118" spans="2:65" s="1" customFormat="1" ht="16.5" customHeight="1">
      <c r="B118" s="42"/>
      <c r="C118" s="204" t="s">
        <v>301</v>
      </c>
      <c r="D118" s="204" t="s">
        <v>169</v>
      </c>
      <c r="E118" s="205" t="s">
        <v>1549</v>
      </c>
      <c r="F118" s="206" t="s">
        <v>1550</v>
      </c>
      <c r="G118" s="207" t="s">
        <v>260</v>
      </c>
      <c r="H118" s="208">
        <v>50</v>
      </c>
      <c r="I118" s="209"/>
      <c r="J118" s="210">
        <f t="shared" si="10"/>
        <v>0</v>
      </c>
      <c r="K118" s="206" t="s">
        <v>21</v>
      </c>
      <c r="L118" s="62"/>
      <c r="M118" s="211" t="s">
        <v>21</v>
      </c>
      <c r="N118" s="212" t="s">
        <v>46</v>
      </c>
      <c r="O118" s="43"/>
      <c r="P118" s="213">
        <f t="shared" si="11"/>
        <v>0</v>
      </c>
      <c r="Q118" s="213">
        <v>1E-3</v>
      </c>
      <c r="R118" s="213">
        <f t="shared" si="12"/>
        <v>0.05</v>
      </c>
      <c r="S118" s="213">
        <v>0</v>
      </c>
      <c r="T118" s="214">
        <f t="shared" si="13"/>
        <v>0</v>
      </c>
      <c r="AR118" s="25" t="s">
        <v>243</v>
      </c>
      <c r="AT118" s="25" t="s">
        <v>169</v>
      </c>
      <c r="AU118" s="25" t="s">
        <v>83</v>
      </c>
      <c r="AY118" s="25" t="s">
        <v>167</v>
      </c>
      <c r="BE118" s="215">
        <f t="shared" si="14"/>
        <v>0</v>
      </c>
      <c r="BF118" s="215">
        <f t="shared" si="15"/>
        <v>0</v>
      </c>
      <c r="BG118" s="215">
        <f t="shared" si="16"/>
        <v>0</v>
      </c>
      <c r="BH118" s="215">
        <f t="shared" si="17"/>
        <v>0</v>
      </c>
      <c r="BI118" s="215">
        <f t="shared" si="18"/>
        <v>0</v>
      </c>
      <c r="BJ118" s="25" t="s">
        <v>28</v>
      </c>
      <c r="BK118" s="215">
        <f t="shared" si="19"/>
        <v>0</v>
      </c>
      <c r="BL118" s="25" t="s">
        <v>243</v>
      </c>
      <c r="BM118" s="25" t="s">
        <v>440</v>
      </c>
    </row>
    <row r="119" spans="2:65" s="1" customFormat="1" ht="16.5" customHeight="1">
      <c r="B119" s="42"/>
      <c r="C119" s="204" t="s">
        <v>315</v>
      </c>
      <c r="D119" s="204" t="s">
        <v>169</v>
      </c>
      <c r="E119" s="205" t="s">
        <v>1551</v>
      </c>
      <c r="F119" s="206" t="s">
        <v>1552</v>
      </c>
      <c r="G119" s="207" t="s">
        <v>1508</v>
      </c>
      <c r="H119" s="208">
        <v>38</v>
      </c>
      <c r="I119" s="209"/>
      <c r="J119" s="210">
        <f t="shared" si="10"/>
        <v>0</v>
      </c>
      <c r="K119" s="206" t="s">
        <v>21</v>
      </c>
      <c r="L119" s="62"/>
      <c r="M119" s="211" t="s">
        <v>21</v>
      </c>
      <c r="N119" s="212" t="s">
        <v>46</v>
      </c>
      <c r="O119" s="43"/>
      <c r="P119" s="213">
        <f t="shared" si="11"/>
        <v>0</v>
      </c>
      <c r="Q119" s="213">
        <v>5.0000000000000001E-4</v>
      </c>
      <c r="R119" s="213">
        <f t="shared" si="12"/>
        <v>1.9E-2</v>
      </c>
      <c r="S119" s="213">
        <v>0</v>
      </c>
      <c r="T119" s="214">
        <f t="shared" si="13"/>
        <v>0</v>
      </c>
      <c r="AR119" s="25" t="s">
        <v>243</v>
      </c>
      <c r="AT119" s="25" t="s">
        <v>169</v>
      </c>
      <c r="AU119" s="25" t="s">
        <v>83</v>
      </c>
      <c r="AY119" s="25" t="s">
        <v>167</v>
      </c>
      <c r="BE119" s="215">
        <f t="shared" si="14"/>
        <v>0</v>
      </c>
      <c r="BF119" s="215">
        <f t="shared" si="15"/>
        <v>0</v>
      </c>
      <c r="BG119" s="215">
        <f t="shared" si="16"/>
        <v>0</v>
      </c>
      <c r="BH119" s="215">
        <f t="shared" si="17"/>
        <v>0</v>
      </c>
      <c r="BI119" s="215">
        <f t="shared" si="18"/>
        <v>0</v>
      </c>
      <c r="BJ119" s="25" t="s">
        <v>28</v>
      </c>
      <c r="BK119" s="215">
        <f t="shared" si="19"/>
        <v>0</v>
      </c>
      <c r="BL119" s="25" t="s">
        <v>243</v>
      </c>
      <c r="BM119" s="25" t="s">
        <v>448</v>
      </c>
    </row>
    <row r="120" spans="2:65" s="1" customFormat="1" ht="16.5" customHeight="1">
      <c r="B120" s="42"/>
      <c r="C120" s="204" t="s">
        <v>318</v>
      </c>
      <c r="D120" s="204" t="s">
        <v>169</v>
      </c>
      <c r="E120" s="205" t="s">
        <v>1553</v>
      </c>
      <c r="F120" s="206" t="s">
        <v>1554</v>
      </c>
      <c r="G120" s="207" t="s">
        <v>260</v>
      </c>
      <c r="H120" s="208">
        <v>366</v>
      </c>
      <c r="I120" s="209"/>
      <c r="J120" s="210">
        <f t="shared" si="10"/>
        <v>0</v>
      </c>
      <c r="K120" s="206" t="s">
        <v>21</v>
      </c>
      <c r="L120" s="62"/>
      <c r="M120" s="211" t="s">
        <v>21</v>
      </c>
      <c r="N120" s="212" t="s">
        <v>46</v>
      </c>
      <c r="O120" s="43"/>
      <c r="P120" s="213">
        <f t="shared" si="11"/>
        <v>0</v>
      </c>
      <c r="Q120" s="213">
        <v>0</v>
      </c>
      <c r="R120" s="213">
        <f t="shared" si="12"/>
        <v>0</v>
      </c>
      <c r="S120" s="213">
        <v>0</v>
      </c>
      <c r="T120" s="214">
        <f t="shared" si="13"/>
        <v>0</v>
      </c>
      <c r="AR120" s="25" t="s">
        <v>243</v>
      </c>
      <c r="AT120" s="25" t="s">
        <v>169</v>
      </c>
      <c r="AU120" s="25" t="s">
        <v>83</v>
      </c>
      <c r="AY120" s="25" t="s">
        <v>167</v>
      </c>
      <c r="BE120" s="215">
        <f t="shared" si="14"/>
        <v>0</v>
      </c>
      <c r="BF120" s="215">
        <f t="shared" si="15"/>
        <v>0</v>
      </c>
      <c r="BG120" s="215">
        <f t="shared" si="16"/>
        <v>0</v>
      </c>
      <c r="BH120" s="215">
        <f t="shared" si="17"/>
        <v>0</v>
      </c>
      <c r="BI120" s="215">
        <f t="shared" si="18"/>
        <v>0</v>
      </c>
      <c r="BJ120" s="25" t="s">
        <v>28</v>
      </c>
      <c r="BK120" s="215">
        <f t="shared" si="19"/>
        <v>0</v>
      </c>
      <c r="BL120" s="25" t="s">
        <v>243</v>
      </c>
      <c r="BM120" s="25" t="s">
        <v>457</v>
      </c>
    </row>
    <row r="121" spans="2:65" s="1" customFormat="1" ht="16.5" customHeight="1">
      <c r="B121" s="42"/>
      <c r="C121" s="204" t="s">
        <v>322</v>
      </c>
      <c r="D121" s="204" t="s">
        <v>169</v>
      </c>
      <c r="E121" s="205" t="s">
        <v>1555</v>
      </c>
      <c r="F121" s="206" t="s">
        <v>1556</v>
      </c>
      <c r="G121" s="207" t="s">
        <v>1420</v>
      </c>
      <c r="H121" s="208">
        <v>4</v>
      </c>
      <c r="I121" s="209"/>
      <c r="J121" s="210">
        <f t="shared" si="10"/>
        <v>0</v>
      </c>
      <c r="K121" s="206" t="s">
        <v>21</v>
      </c>
      <c r="L121" s="62"/>
      <c r="M121" s="211" t="s">
        <v>21</v>
      </c>
      <c r="N121" s="212" t="s">
        <v>46</v>
      </c>
      <c r="O121" s="43"/>
      <c r="P121" s="213">
        <f t="shared" si="11"/>
        <v>0</v>
      </c>
      <c r="Q121" s="213">
        <v>0</v>
      </c>
      <c r="R121" s="213">
        <f t="shared" si="12"/>
        <v>0</v>
      </c>
      <c r="S121" s="213">
        <v>0</v>
      </c>
      <c r="T121" s="214">
        <f t="shared" si="13"/>
        <v>0</v>
      </c>
      <c r="AR121" s="25" t="s">
        <v>243</v>
      </c>
      <c r="AT121" s="25" t="s">
        <v>169</v>
      </c>
      <c r="AU121" s="25" t="s">
        <v>83</v>
      </c>
      <c r="AY121" s="25" t="s">
        <v>167</v>
      </c>
      <c r="BE121" s="215">
        <f t="shared" si="14"/>
        <v>0</v>
      </c>
      <c r="BF121" s="215">
        <f t="shared" si="15"/>
        <v>0</v>
      </c>
      <c r="BG121" s="215">
        <f t="shared" si="16"/>
        <v>0</v>
      </c>
      <c r="BH121" s="215">
        <f t="shared" si="17"/>
        <v>0</v>
      </c>
      <c r="BI121" s="215">
        <f t="shared" si="18"/>
        <v>0</v>
      </c>
      <c r="BJ121" s="25" t="s">
        <v>28</v>
      </c>
      <c r="BK121" s="215">
        <f t="shared" si="19"/>
        <v>0</v>
      </c>
      <c r="BL121" s="25" t="s">
        <v>243</v>
      </c>
      <c r="BM121" s="25" t="s">
        <v>465</v>
      </c>
    </row>
    <row r="122" spans="2:65" s="1" customFormat="1" ht="16.5" customHeight="1">
      <c r="B122" s="42"/>
      <c r="C122" s="204" t="s">
        <v>75</v>
      </c>
      <c r="D122" s="204" t="s">
        <v>169</v>
      </c>
      <c r="E122" s="205" t="s">
        <v>1557</v>
      </c>
      <c r="F122" s="206" t="s">
        <v>1558</v>
      </c>
      <c r="G122" s="207" t="s">
        <v>21</v>
      </c>
      <c r="H122" s="208">
        <v>0</v>
      </c>
      <c r="I122" s="209"/>
      <c r="J122" s="210">
        <f t="shared" si="10"/>
        <v>0</v>
      </c>
      <c r="K122" s="206" t="s">
        <v>21</v>
      </c>
      <c r="L122" s="62"/>
      <c r="M122" s="211" t="s">
        <v>21</v>
      </c>
      <c r="N122" s="212" t="s">
        <v>46</v>
      </c>
      <c r="O122" s="43"/>
      <c r="P122" s="213">
        <f t="shared" si="11"/>
        <v>0</v>
      </c>
      <c r="Q122" s="213">
        <v>0</v>
      </c>
      <c r="R122" s="213">
        <f t="shared" si="12"/>
        <v>0</v>
      </c>
      <c r="S122" s="213">
        <v>0</v>
      </c>
      <c r="T122" s="214">
        <f t="shared" si="13"/>
        <v>0</v>
      </c>
      <c r="AR122" s="25" t="s">
        <v>243</v>
      </c>
      <c r="AT122" s="25" t="s">
        <v>169</v>
      </c>
      <c r="AU122" s="25" t="s">
        <v>83</v>
      </c>
      <c r="AY122" s="25" t="s">
        <v>167</v>
      </c>
      <c r="BE122" s="215">
        <f t="shared" si="14"/>
        <v>0</v>
      </c>
      <c r="BF122" s="215">
        <f t="shared" si="15"/>
        <v>0</v>
      </c>
      <c r="BG122" s="215">
        <f t="shared" si="16"/>
        <v>0</v>
      </c>
      <c r="BH122" s="215">
        <f t="shared" si="17"/>
        <v>0</v>
      </c>
      <c r="BI122" s="215">
        <f t="shared" si="18"/>
        <v>0</v>
      </c>
      <c r="BJ122" s="25" t="s">
        <v>28</v>
      </c>
      <c r="BK122" s="215">
        <f t="shared" si="19"/>
        <v>0</v>
      </c>
      <c r="BL122" s="25" t="s">
        <v>243</v>
      </c>
      <c r="BM122" s="25" t="s">
        <v>475</v>
      </c>
    </row>
    <row r="123" spans="2:65" s="1" customFormat="1" ht="16.5" customHeight="1">
      <c r="B123" s="42"/>
      <c r="C123" s="204" t="s">
        <v>327</v>
      </c>
      <c r="D123" s="204" t="s">
        <v>169</v>
      </c>
      <c r="E123" s="205" t="s">
        <v>1559</v>
      </c>
      <c r="F123" s="206" t="s">
        <v>1560</v>
      </c>
      <c r="G123" s="207" t="s">
        <v>1561</v>
      </c>
      <c r="H123" s="208">
        <v>38</v>
      </c>
      <c r="I123" s="209"/>
      <c r="J123" s="210">
        <f t="shared" si="10"/>
        <v>0</v>
      </c>
      <c r="K123" s="206" t="s">
        <v>21</v>
      </c>
      <c r="L123" s="62"/>
      <c r="M123" s="211" t="s">
        <v>21</v>
      </c>
      <c r="N123" s="212" t="s">
        <v>46</v>
      </c>
      <c r="O123" s="43"/>
      <c r="P123" s="213">
        <f t="shared" si="11"/>
        <v>0</v>
      </c>
      <c r="Q123" s="213">
        <v>1E-3</v>
      </c>
      <c r="R123" s="213">
        <f t="shared" si="12"/>
        <v>3.7999999999999999E-2</v>
      </c>
      <c r="S123" s="213">
        <v>0</v>
      </c>
      <c r="T123" s="214">
        <f t="shared" si="13"/>
        <v>0</v>
      </c>
      <c r="AR123" s="25" t="s">
        <v>243</v>
      </c>
      <c r="AT123" s="25" t="s">
        <v>169</v>
      </c>
      <c r="AU123" s="25" t="s">
        <v>83</v>
      </c>
      <c r="AY123" s="25" t="s">
        <v>167</v>
      </c>
      <c r="BE123" s="215">
        <f t="shared" si="14"/>
        <v>0</v>
      </c>
      <c r="BF123" s="215">
        <f t="shared" si="15"/>
        <v>0</v>
      </c>
      <c r="BG123" s="215">
        <f t="shared" si="16"/>
        <v>0</v>
      </c>
      <c r="BH123" s="215">
        <f t="shared" si="17"/>
        <v>0</v>
      </c>
      <c r="BI123" s="215">
        <f t="shared" si="18"/>
        <v>0</v>
      </c>
      <c r="BJ123" s="25" t="s">
        <v>28</v>
      </c>
      <c r="BK123" s="215">
        <f t="shared" si="19"/>
        <v>0</v>
      </c>
      <c r="BL123" s="25" t="s">
        <v>243</v>
      </c>
      <c r="BM123" s="25" t="s">
        <v>483</v>
      </c>
    </row>
    <row r="124" spans="2:65" s="1" customFormat="1" ht="16.5" customHeight="1">
      <c r="B124" s="42"/>
      <c r="C124" s="204" t="s">
        <v>331</v>
      </c>
      <c r="D124" s="204" t="s">
        <v>169</v>
      </c>
      <c r="E124" s="205" t="s">
        <v>1562</v>
      </c>
      <c r="F124" s="206" t="s">
        <v>1563</v>
      </c>
      <c r="G124" s="207" t="s">
        <v>1381</v>
      </c>
      <c r="H124" s="208">
        <v>38</v>
      </c>
      <c r="I124" s="209"/>
      <c r="J124" s="210">
        <f t="shared" si="10"/>
        <v>0</v>
      </c>
      <c r="K124" s="206" t="s">
        <v>21</v>
      </c>
      <c r="L124" s="62"/>
      <c r="M124" s="211" t="s">
        <v>21</v>
      </c>
      <c r="N124" s="212" t="s">
        <v>46</v>
      </c>
      <c r="O124" s="43"/>
      <c r="P124" s="213">
        <f t="shared" si="11"/>
        <v>0</v>
      </c>
      <c r="Q124" s="213">
        <v>1E-3</v>
      </c>
      <c r="R124" s="213">
        <f t="shared" si="12"/>
        <v>3.7999999999999999E-2</v>
      </c>
      <c r="S124" s="213">
        <v>0</v>
      </c>
      <c r="T124" s="214">
        <f t="shared" si="13"/>
        <v>0</v>
      </c>
      <c r="AR124" s="25" t="s">
        <v>243</v>
      </c>
      <c r="AT124" s="25" t="s">
        <v>169</v>
      </c>
      <c r="AU124" s="25" t="s">
        <v>83</v>
      </c>
      <c r="AY124" s="25" t="s">
        <v>167</v>
      </c>
      <c r="BE124" s="215">
        <f t="shared" si="14"/>
        <v>0</v>
      </c>
      <c r="BF124" s="215">
        <f t="shared" si="15"/>
        <v>0</v>
      </c>
      <c r="BG124" s="215">
        <f t="shared" si="16"/>
        <v>0</v>
      </c>
      <c r="BH124" s="215">
        <f t="shared" si="17"/>
        <v>0</v>
      </c>
      <c r="BI124" s="215">
        <f t="shared" si="18"/>
        <v>0</v>
      </c>
      <c r="BJ124" s="25" t="s">
        <v>28</v>
      </c>
      <c r="BK124" s="215">
        <f t="shared" si="19"/>
        <v>0</v>
      </c>
      <c r="BL124" s="25" t="s">
        <v>243</v>
      </c>
      <c r="BM124" s="25" t="s">
        <v>490</v>
      </c>
    </row>
    <row r="125" spans="2:65" s="1" customFormat="1" ht="16.5" customHeight="1">
      <c r="B125" s="42"/>
      <c r="C125" s="204" t="s">
        <v>336</v>
      </c>
      <c r="D125" s="204" t="s">
        <v>169</v>
      </c>
      <c r="E125" s="205" t="s">
        <v>1564</v>
      </c>
      <c r="F125" s="206" t="s">
        <v>1565</v>
      </c>
      <c r="G125" s="207" t="s">
        <v>1381</v>
      </c>
      <c r="H125" s="208">
        <v>38</v>
      </c>
      <c r="I125" s="209"/>
      <c r="J125" s="210">
        <f t="shared" si="10"/>
        <v>0</v>
      </c>
      <c r="K125" s="206" t="s">
        <v>21</v>
      </c>
      <c r="L125" s="62"/>
      <c r="M125" s="211" t="s">
        <v>21</v>
      </c>
      <c r="N125" s="212" t="s">
        <v>46</v>
      </c>
      <c r="O125" s="43"/>
      <c r="P125" s="213">
        <f t="shared" si="11"/>
        <v>0</v>
      </c>
      <c r="Q125" s="213">
        <v>1E-4</v>
      </c>
      <c r="R125" s="213">
        <f t="shared" si="12"/>
        <v>3.8E-3</v>
      </c>
      <c r="S125" s="213">
        <v>0</v>
      </c>
      <c r="T125" s="214">
        <f t="shared" si="13"/>
        <v>0</v>
      </c>
      <c r="AR125" s="25" t="s">
        <v>243</v>
      </c>
      <c r="AT125" s="25" t="s">
        <v>169</v>
      </c>
      <c r="AU125" s="25" t="s">
        <v>83</v>
      </c>
      <c r="AY125" s="25" t="s">
        <v>167</v>
      </c>
      <c r="BE125" s="215">
        <f t="shared" si="14"/>
        <v>0</v>
      </c>
      <c r="BF125" s="215">
        <f t="shared" si="15"/>
        <v>0</v>
      </c>
      <c r="BG125" s="215">
        <f t="shared" si="16"/>
        <v>0</v>
      </c>
      <c r="BH125" s="215">
        <f t="shared" si="17"/>
        <v>0</v>
      </c>
      <c r="BI125" s="215">
        <f t="shared" si="18"/>
        <v>0</v>
      </c>
      <c r="BJ125" s="25" t="s">
        <v>28</v>
      </c>
      <c r="BK125" s="215">
        <f t="shared" si="19"/>
        <v>0</v>
      </c>
      <c r="BL125" s="25" t="s">
        <v>243</v>
      </c>
      <c r="BM125" s="25" t="s">
        <v>496</v>
      </c>
    </row>
    <row r="126" spans="2:65" s="1" customFormat="1" ht="16.5" customHeight="1">
      <c r="B126" s="42"/>
      <c r="C126" s="204" t="s">
        <v>343</v>
      </c>
      <c r="D126" s="204" t="s">
        <v>169</v>
      </c>
      <c r="E126" s="205" t="s">
        <v>1566</v>
      </c>
      <c r="F126" s="206" t="s">
        <v>1567</v>
      </c>
      <c r="G126" s="207" t="s">
        <v>1381</v>
      </c>
      <c r="H126" s="208">
        <v>12</v>
      </c>
      <c r="I126" s="209"/>
      <c r="J126" s="210">
        <f t="shared" si="10"/>
        <v>0</v>
      </c>
      <c r="K126" s="206" t="s">
        <v>21</v>
      </c>
      <c r="L126" s="62"/>
      <c r="M126" s="211" t="s">
        <v>21</v>
      </c>
      <c r="N126" s="212" t="s">
        <v>46</v>
      </c>
      <c r="O126" s="43"/>
      <c r="P126" s="213">
        <f t="shared" si="11"/>
        <v>0</v>
      </c>
      <c r="Q126" s="213">
        <v>1E-3</v>
      </c>
      <c r="R126" s="213">
        <f t="shared" si="12"/>
        <v>1.2E-2</v>
      </c>
      <c r="S126" s="213">
        <v>0</v>
      </c>
      <c r="T126" s="214">
        <f t="shared" si="13"/>
        <v>0</v>
      </c>
      <c r="AR126" s="25" t="s">
        <v>243</v>
      </c>
      <c r="AT126" s="25" t="s">
        <v>169</v>
      </c>
      <c r="AU126" s="25" t="s">
        <v>83</v>
      </c>
      <c r="AY126" s="25" t="s">
        <v>167</v>
      </c>
      <c r="BE126" s="215">
        <f t="shared" si="14"/>
        <v>0</v>
      </c>
      <c r="BF126" s="215">
        <f t="shared" si="15"/>
        <v>0</v>
      </c>
      <c r="BG126" s="215">
        <f t="shared" si="16"/>
        <v>0</v>
      </c>
      <c r="BH126" s="215">
        <f t="shared" si="17"/>
        <v>0</v>
      </c>
      <c r="BI126" s="215">
        <f t="shared" si="18"/>
        <v>0</v>
      </c>
      <c r="BJ126" s="25" t="s">
        <v>28</v>
      </c>
      <c r="BK126" s="215">
        <f t="shared" si="19"/>
        <v>0</v>
      </c>
      <c r="BL126" s="25" t="s">
        <v>243</v>
      </c>
      <c r="BM126" s="25" t="s">
        <v>508</v>
      </c>
    </row>
    <row r="127" spans="2:65" s="1" customFormat="1" ht="16.5" customHeight="1">
      <c r="B127" s="42"/>
      <c r="C127" s="204" t="s">
        <v>347</v>
      </c>
      <c r="D127" s="204" t="s">
        <v>169</v>
      </c>
      <c r="E127" s="205" t="s">
        <v>1568</v>
      </c>
      <c r="F127" s="206" t="s">
        <v>1569</v>
      </c>
      <c r="G127" s="207" t="s">
        <v>1381</v>
      </c>
      <c r="H127" s="208">
        <v>6</v>
      </c>
      <c r="I127" s="209"/>
      <c r="J127" s="210">
        <f t="shared" si="10"/>
        <v>0</v>
      </c>
      <c r="K127" s="206" t="s">
        <v>21</v>
      </c>
      <c r="L127" s="62"/>
      <c r="M127" s="211" t="s">
        <v>21</v>
      </c>
      <c r="N127" s="212" t="s">
        <v>46</v>
      </c>
      <c r="O127" s="43"/>
      <c r="P127" s="213">
        <f t="shared" si="11"/>
        <v>0</v>
      </c>
      <c r="Q127" s="213">
        <v>1E-4</v>
      </c>
      <c r="R127" s="213">
        <f t="shared" si="12"/>
        <v>6.0000000000000006E-4</v>
      </c>
      <c r="S127" s="213">
        <v>0</v>
      </c>
      <c r="T127" s="214">
        <f t="shared" si="13"/>
        <v>0</v>
      </c>
      <c r="AR127" s="25" t="s">
        <v>243</v>
      </c>
      <c r="AT127" s="25" t="s">
        <v>169</v>
      </c>
      <c r="AU127" s="25" t="s">
        <v>83</v>
      </c>
      <c r="AY127" s="25" t="s">
        <v>167</v>
      </c>
      <c r="BE127" s="215">
        <f t="shared" si="14"/>
        <v>0</v>
      </c>
      <c r="BF127" s="215">
        <f t="shared" si="15"/>
        <v>0</v>
      </c>
      <c r="BG127" s="215">
        <f t="shared" si="16"/>
        <v>0</v>
      </c>
      <c r="BH127" s="215">
        <f t="shared" si="17"/>
        <v>0</v>
      </c>
      <c r="BI127" s="215">
        <f t="shared" si="18"/>
        <v>0</v>
      </c>
      <c r="BJ127" s="25" t="s">
        <v>28</v>
      </c>
      <c r="BK127" s="215">
        <f t="shared" si="19"/>
        <v>0</v>
      </c>
      <c r="BL127" s="25" t="s">
        <v>243</v>
      </c>
      <c r="BM127" s="25" t="s">
        <v>519</v>
      </c>
    </row>
    <row r="128" spans="2:65" s="1" customFormat="1" ht="16.5" customHeight="1">
      <c r="B128" s="42"/>
      <c r="C128" s="204" t="s">
        <v>353</v>
      </c>
      <c r="D128" s="204" t="s">
        <v>169</v>
      </c>
      <c r="E128" s="205" t="s">
        <v>1570</v>
      </c>
      <c r="F128" s="206" t="s">
        <v>1571</v>
      </c>
      <c r="G128" s="207" t="s">
        <v>1420</v>
      </c>
      <c r="H128" s="208">
        <v>0.09</v>
      </c>
      <c r="I128" s="209"/>
      <c r="J128" s="210">
        <f t="shared" si="10"/>
        <v>0</v>
      </c>
      <c r="K128" s="206" t="s">
        <v>21</v>
      </c>
      <c r="L128" s="62"/>
      <c r="M128" s="211" t="s">
        <v>21</v>
      </c>
      <c r="N128" s="212" t="s">
        <v>46</v>
      </c>
      <c r="O128" s="43"/>
      <c r="P128" s="213">
        <f t="shared" si="11"/>
        <v>0</v>
      </c>
      <c r="Q128" s="213">
        <v>0</v>
      </c>
      <c r="R128" s="213">
        <f t="shared" si="12"/>
        <v>0</v>
      </c>
      <c r="S128" s="213">
        <v>0</v>
      </c>
      <c r="T128" s="214">
        <f t="shared" si="13"/>
        <v>0</v>
      </c>
      <c r="AR128" s="25" t="s">
        <v>243</v>
      </c>
      <c r="AT128" s="25" t="s">
        <v>169</v>
      </c>
      <c r="AU128" s="25" t="s">
        <v>83</v>
      </c>
      <c r="AY128" s="25" t="s">
        <v>167</v>
      </c>
      <c r="BE128" s="215">
        <f t="shared" si="14"/>
        <v>0</v>
      </c>
      <c r="BF128" s="215">
        <f t="shared" si="15"/>
        <v>0</v>
      </c>
      <c r="BG128" s="215">
        <f t="shared" si="16"/>
        <v>0</v>
      </c>
      <c r="BH128" s="215">
        <f t="shared" si="17"/>
        <v>0</v>
      </c>
      <c r="BI128" s="215">
        <f t="shared" si="18"/>
        <v>0</v>
      </c>
      <c r="BJ128" s="25" t="s">
        <v>28</v>
      </c>
      <c r="BK128" s="215">
        <f t="shared" si="19"/>
        <v>0</v>
      </c>
      <c r="BL128" s="25" t="s">
        <v>243</v>
      </c>
      <c r="BM128" s="25" t="s">
        <v>542</v>
      </c>
    </row>
    <row r="129" spans="2:65" s="11" customFormat="1" ht="29.85" customHeight="1">
      <c r="B129" s="188"/>
      <c r="C129" s="189"/>
      <c r="D129" s="190" t="s">
        <v>74</v>
      </c>
      <c r="E129" s="202" t="s">
        <v>1572</v>
      </c>
      <c r="F129" s="202" t="s">
        <v>1573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SUM(P130:P139)</f>
        <v>0</v>
      </c>
      <c r="Q129" s="196"/>
      <c r="R129" s="197">
        <f>SUM(R130:R139)</f>
        <v>0.65300000000000002</v>
      </c>
      <c r="S129" s="196"/>
      <c r="T129" s="198">
        <f>SUM(T130:T139)</f>
        <v>0</v>
      </c>
      <c r="AR129" s="199" t="s">
        <v>83</v>
      </c>
      <c r="AT129" s="200" t="s">
        <v>74</v>
      </c>
      <c r="AU129" s="200" t="s">
        <v>28</v>
      </c>
      <c r="AY129" s="199" t="s">
        <v>167</v>
      </c>
      <c r="BK129" s="201">
        <f>SUM(BK130:BK139)</f>
        <v>0</v>
      </c>
    </row>
    <row r="130" spans="2:65" s="1" customFormat="1" ht="16.5" customHeight="1">
      <c r="B130" s="42"/>
      <c r="C130" s="204" t="s">
        <v>357</v>
      </c>
      <c r="D130" s="204" t="s">
        <v>169</v>
      </c>
      <c r="E130" s="205" t="s">
        <v>1574</v>
      </c>
      <c r="F130" s="206" t="s">
        <v>1575</v>
      </c>
      <c r="G130" s="207" t="s">
        <v>1381</v>
      </c>
      <c r="H130" s="208">
        <v>38</v>
      </c>
      <c r="I130" s="209"/>
      <c r="J130" s="210">
        <f t="shared" ref="J130:J139" si="20">ROUND(I130*H130,1)</f>
        <v>0</v>
      </c>
      <c r="K130" s="206" t="s">
        <v>21</v>
      </c>
      <c r="L130" s="62"/>
      <c r="M130" s="211" t="s">
        <v>21</v>
      </c>
      <c r="N130" s="212" t="s">
        <v>46</v>
      </c>
      <c r="O130" s="43"/>
      <c r="P130" s="213">
        <f t="shared" ref="P130:P139" si="21">O130*H130</f>
        <v>0</v>
      </c>
      <c r="Q130" s="213">
        <v>0</v>
      </c>
      <c r="R130" s="213">
        <f t="shared" ref="R130:R139" si="22">Q130*H130</f>
        <v>0</v>
      </c>
      <c r="S130" s="213">
        <v>0</v>
      </c>
      <c r="T130" s="214">
        <f t="shared" ref="T130:T139" si="23">S130*H130</f>
        <v>0</v>
      </c>
      <c r="AR130" s="25" t="s">
        <v>243</v>
      </c>
      <c r="AT130" s="25" t="s">
        <v>169</v>
      </c>
      <c r="AU130" s="25" t="s">
        <v>83</v>
      </c>
      <c r="AY130" s="25" t="s">
        <v>167</v>
      </c>
      <c r="BE130" s="215">
        <f t="shared" ref="BE130:BE139" si="24">IF(N130="základní",J130,0)</f>
        <v>0</v>
      </c>
      <c r="BF130" s="215">
        <f t="shared" ref="BF130:BF139" si="25">IF(N130="snížená",J130,0)</f>
        <v>0</v>
      </c>
      <c r="BG130" s="215">
        <f t="shared" ref="BG130:BG139" si="26">IF(N130="zákl. přenesená",J130,0)</f>
        <v>0</v>
      </c>
      <c r="BH130" s="215">
        <f t="shared" ref="BH130:BH139" si="27">IF(N130="sníž. přenesená",J130,0)</f>
        <v>0</v>
      </c>
      <c r="BI130" s="215">
        <f t="shared" ref="BI130:BI139" si="28">IF(N130="nulová",J130,0)</f>
        <v>0</v>
      </c>
      <c r="BJ130" s="25" t="s">
        <v>28</v>
      </c>
      <c r="BK130" s="215">
        <f t="shared" ref="BK130:BK139" si="29">ROUND(I130*H130,1)</f>
        <v>0</v>
      </c>
      <c r="BL130" s="25" t="s">
        <v>243</v>
      </c>
      <c r="BM130" s="25" t="s">
        <v>522</v>
      </c>
    </row>
    <row r="131" spans="2:65" s="1" customFormat="1" ht="16.5" customHeight="1">
      <c r="B131" s="42"/>
      <c r="C131" s="260" t="s">
        <v>360</v>
      </c>
      <c r="D131" s="260" t="s">
        <v>260</v>
      </c>
      <c r="E131" s="261" t="s">
        <v>1576</v>
      </c>
      <c r="F131" s="262" t="s">
        <v>1577</v>
      </c>
      <c r="G131" s="263" t="s">
        <v>1381</v>
      </c>
      <c r="H131" s="264">
        <v>8</v>
      </c>
      <c r="I131" s="265"/>
      <c r="J131" s="266">
        <f t="shared" si="20"/>
        <v>0</v>
      </c>
      <c r="K131" s="262" t="s">
        <v>21</v>
      </c>
      <c r="L131" s="267"/>
      <c r="M131" s="268" t="s">
        <v>21</v>
      </c>
      <c r="N131" s="269" t="s">
        <v>46</v>
      </c>
      <c r="O131" s="43"/>
      <c r="P131" s="213">
        <f t="shared" si="21"/>
        <v>0</v>
      </c>
      <c r="Q131" s="213">
        <v>0.01</v>
      </c>
      <c r="R131" s="213">
        <f t="shared" si="22"/>
        <v>0.08</v>
      </c>
      <c r="S131" s="213">
        <v>0</v>
      </c>
      <c r="T131" s="214">
        <f t="shared" si="23"/>
        <v>0</v>
      </c>
      <c r="AR131" s="25" t="s">
        <v>322</v>
      </c>
      <c r="AT131" s="25" t="s">
        <v>260</v>
      </c>
      <c r="AU131" s="25" t="s">
        <v>83</v>
      </c>
      <c r="AY131" s="25" t="s">
        <v>167</v>
      </c>
      <c r="BE131" s="215">
        <f t="shared" si="24"/>
        <v>0</v>
      </c>
      <c r="BF131" s="215">
        <f t="shared" si="25"/>
        <v>0</v>
      </c>
      <c r="BG131" s="215">
        <f t="shared" si="26"/>
        <v>0</v>
      </c>
      <c r="BH131" s="215">
        <f t="shared" si="27"/>
        <v>0</v>
      </c>
      <c r="BI131" s="215">
        <f t="shared" si="28"/>
        <v>0</v>
      </c>
      <c r="BJ131" s="25" t="s">
        <v>28</v>
      </c>
      <c r="BK131" s="215">
        <f t="shared" si="29"/>
        <v>0</v>
      </c>
      <c r="BL131" s="25" t="s">
        <v>243</v>
      </c>
      <c r="BM131" s="25" t="s">
        <v>1578</v>
      </c>
    </row>
    <row r="132" spans="2:65" s="1" customFormat="1" ht="16.5" customHeight="1">
      <c r="B132" s="42"/>
      <c r="C132" s="260" t="s">
        <v>364</v>
      </c>
      <c r="D132" s="260" t="s">
        <v>260</v>
      </c>
      <c r="E132" s="261" t="s">
        <v>1579</v>
      </c>
      <c r="F132" s="262" t="s">
        <v>1580</v>
      </c>
      <c r="G132" s="263" t="s">
        <v>1381</v>
      </c>
      <c r="H132" s="264">
        <v>5</v>
      </c>
      <c r="I132" s="265"/>
      <c r="J132" s="266">
        <f t="shared" si="20"/>
        <v>0</v>
      </c>
      <c r="K132" s="262" t="s">
        <v>21</v>
      </c>
      <c r="L132" s="267"/>
      <c r="M132" s="268" t="s">
        <v>21</v>
      </c>
      <c r="N132" s="269" t="s">
        <v>46</v>
      </c>
      <c r="O132" s="43"/>
      <c r="P132" s="213">
        <f t="shared" si="21"/>
        <v>0</v>
      </c>
      <c r="Q132" s="213">
        <v>1.4999999999999999E-2</v>
      </c>
      <c r="R132" s="213">
        <f t="shared" si="22"/>
        <v>7.4999999999999997E-2</v>
      </c>
      <c r="S132" s="213">
        <v>0</v>
      </c>
      <c r="T132" s="214">
        <f t="shared" si="23"/>
        <v>0</v>
      </c>
      <c r="AR132" s="25" t="s">
        <v>322</v>
      </c>
      <c r="AT132" s="25" t="s">
        <v>260</v>
      </c>
      <c r="AU132" s="25" t="s">
        <v>83</v>
      </c>
      <c r="AY132" s="25" t="s">
        <v>167</v>
      </c>
      <c r="BE132" s="215">
        <f t="shared" si="24"/>
        <v>0</v>
      </c>
      <c r="BF132" s="215">
        <f t="shared" si="25"/>
        <v>0</v>
      </c>
      <c r="BG132" s="215">
        <f t="shared" si="26"/>
        <v>0</v>
      </c>
      <c r="BH132" s="215">
        <f t="shared" si="27"/>
        <v>0</v>
      </c>
      <c r="BI132" s="215">
        <f t="shared" si="28"/>
        <v>0</v>
      </c>
      <c r="BJ132" s="25" t="s">
        <v>28</v>
      </c>
      <c r="BK132" s="215">
        <f t="shared" si="29"/>
        <v>0</v>
      </c>
      <c r="BL132" s="25" t="s">
        <v>243</v>
      </c>
      <c r="BM132" s="25" t="s">
        <v>1581</v>
      </c>
    </row>
    <row r="133" spans="2:65" s="1" customFormat="1" ht="16.5" customHeight="1">
      <c r="B133" s="42"/>
      <c r="C133" s="260" t="s">
        <v>367</v>
      </c>
      <c r="D133" s="260" t="s">
        <v>260</v>
      </c>
      <c r="E133" s="261" t="s">
        <v>1582</v>
      </c>
      <c r="F133" s="262" t="s">
        <v>1583</v>
      </c>
      <c r="G133" s="263" t="s">
        <v>1381</v>
      </c>
      <c r="H133" s="264">
        <v>9</v>
      </c>
      <c r="I133" s="265"/>
      <c r="J133" s="266">
        <f t="shared" si="20"/>
        <v>0</v>
      </c>
      <c r="K133" s="262" t="s">
        <v>21</v>
      </c>
      <c r="L133" s="267"/>
      <c r="M133" s="268" t="s">
        <v>21</v>
      </c>
      <c r="N133" s="269" t="s">
        <v>46</v>
      </c>
      <c r="O133" s="43"/>
      <c r="P133" s="213">
        <f t="shared" si="21"/>
        <v>0</v>
      </c>
      <c r="Q133" s="213">
        <v>0.02</v>
      </c>
      <c r="R133" s="213">
        <f t="shared" si="22"/>
        <v>0.18</v>
      </c>
      <c r="S133" s="213">
        <v>0</v>
      </c>
      <c r="T133" s="214">
        <f t="shared" si="23"/>
        <v>0</v>
      </c>
      <c r="AR133" s="25" t="s">
        <v>322</v>
      </c>
      <c r="AT133" s="25" t="s">
        <v>260</v>
      </c>
      <c r="AU133" s="25" t="s">
        <v>83</v>
      </c>
      <c r="AY133" s="25" t="s">
        <v>167</v>
      </c>
      <c r="BE133" s="215">
        <f t="shared" si="24"/>
        <v>0</v>
      </c>
      <c r="BF133" s="215">
        <f t="shared" si="25"/>
        <v>0</v>
      </c>
      <c r="BG133" s="215">
        <f t="shared" si="26"/>
        <v>0</v>
      </c>
      <c r="BH133" s="215">
        <f t="shared" si="27"/>
        <v>0</v>
      </c>
      <c r="BI133" s="215">
        <f t="shared" si="28"/>
        <v>0</v>
      </c>
      <c r="BJ133" s="25" t="s">
        <v>28</v>
      </c>
      <c r="BK133" s="215">
        <f t="shared" si="29"/>
        <v>0</v>
      </c>
      <c r="BL133" s="25" t="s">
        <v>243</v>
      </c>
      <c r="BM133" s="25" t="s">
        <v>1584</v>
      </c>
    </row>
    <row r="134" spans="2:65" s="1" customFormat="1" ht="16.5" customHeight="1">
      <c r="B134" s="42"/>
      <c r="C134" s="260" t="s">
        <v>370</v>
      </c>
      <c r="D134" s="260" t="s">
        <v>260</v>
      </c>
      <c r="E134" s="261" t="s">
        <v>1585</v>
      </c>
      <c r="F134" s="262" t="s">
        <v>1586</v>
      </c>
      <c r="G134" s="263" t="s">
        <v>1381</v>
      </c>
      <c r="H134" s="264">
        <v>5</v>
      </c>
      <c r="I134" s="265"/>
      <c r="J134" s="266">
        <f t="shared" si="20"/>
        <v>0</v>
      </c>
      <c r="K134" s="262" t="s">
        <v>21</v>
      </c>
      <c r="L134" s="267"/>
      <c r="M134" s="268" t="s">
        <v>21</v>
      </c>
      <c r="N134" s="269" t="s">
        <v>46</v>
      </c>
      <c r="O134" s="43"/>
      <c r="P134" s="213">
        <f t="shared" si="21"/>
        <v>0</v>
      </c>
      <c r="Q134" s="213">
        <v>0.01</v>
      </c>
      <c r="R134" s="213">
        <f t="shared" si="22"/>
        <v>0.05</v>
      </c>
      <c r="S134" s="213">
        <v>0</v>
      </c>
      <c r="T134" s="214">
        <f t="shared" si="23"/>
        <v>0</v>
      </c>
      <c r="AR134" s="25" t="s">
        <v>322</v>
      </c>
      <c r="AT134" s="25" t="s">
        <v>260</v>
      </c>
      <c r="AU134" s="25" t="s">
        <v>83</v>
      </c>
      <c r="AY134" s="25" t="s">
        <v>167</v>
      </c>
      <c r="BE134" s="215">
        <f t="shared" si="24"/>
        <v>0</v>
      </c>
      <c r="BF134" s="215">
        <f t="shared" si="25"/>
        <v>0</v>
      </c>
      <c r="BG134" s="215">
        <f t="shared" si="26"/>
        <v>0</v>
      </c>
      <c r="BH134" s="215">
        <f t="shared" si="27"/>
        <v>0</v>
      </c>
      <c r="BI134" s="215">
        <f t="shared" si="28"/>
        <v>0</v>
      </c>
      <c r="BJ134" s="25" t="s">
        <v>28</v>
      </c>
      <c r="BK134" s="215">
        <f t="shared" si="29"/>
        <v>0</v>
      </c>
      <c r="BL134" s="25" t="s">
        <v>243</v>
      </c>
      <c r="BM134" s="25" t="s">
        <v>1587</v>
      </c>
    </row>
    <row r="135" spans="2:65" s="1" customFormat="1" ht="16.5" customHeight="1">
      <c r="B135" s="42"/>
      <c r="C135" s="260" t="s">
        <v>375</v>
      </c>
      <c r="D135" s="260" t="s">
        <v>260</v>
      </c>
      <c r="E135" s="261" t="s">
        <v>1588</v>
      </c>
      <c r="F135" s="262" t="s">
        <v>1589</v>
      </c>
      <c r="G135" s="263" t="s">
        <v>1381</v>
      </c>
      <c r="H135" s="264">
        <v>5</v>
      </c>
      <c r="I135" s="265"/>
      <c r="J135" s="266">
        <f t="shared" si="20"/>
        <v>0</v>
      </c>
      <c r="K135" s="262" t="s">
        <v>21</v>
      </c>
      <c r="L135" s="267"/>
      <c r="M135" s="268" t="s">
        <v>21</v>
      </c>
      <c r="N135" s="269" t="s">
        <v>46</v>
      </c>
      <c r="O135" s="43"/>
      <c r="P135" s="213">
        <f t="shared" si="21"/>
        <v>0</v>
      </c>
      <c r="Q135" s="213">
        <v>0.02</v>
      </c>
      <c r="R135" s="213">
        <f t="shared" si="22"/>
        <v>0.1</v>
      </c>
      <c r="S135" s="213">
        <v>0</v>
      </c>
      <c r="T135" s="214">
        <f t="shared" si="23"/>
        <v>0</v>
      </c>
      <c r="AR135" s="25" t="s">
        <v>322</v>
      </c>
      <c r="AT135" s="25" t="s">
        <v>260</v>
      </c>
      <c r="AU135" s="25" t="s">
        <v>83</v>
      </c>
      <c r="AY135" s="25" t="s">
        <v>167</v>
      </c>
      <c r="BE135" s="215">
        <f t="shared" si="24"/>
        <v>0</v>
      </c>
      <c r="BF135" s="215">
        <f t="shared" si="25"/>
        <v>0</v>
      </c>
      <c r="BG135" s="215">
        <f t="shared" si="26"/>
        <v>0</v>
      </c>
      <c r="BH135" s="215">
        <f t="shared" si="27"/>
        <v>0</v>
      </c>
      <c r="BI135" s="215">
        <f t="shared" si="28"/>
        <v>0</v>
      </c>
      <c r="BJ135" s="25" t="s">
        <v>28</v>
      </c>
      <c r="BK135" s="215">
        <f t="shared" si="29"/>
        <v>0</v>
      </c>
      <c r="BL135" s="25" t="s">
        <v>243</v>
      </c>
      <c r="BM135" s="25" t="s">
        <v>1590</v>
      </c>
    </row>
    <row r="136" spans="2:65" s="1" customFormat="1" ht="16.5" customHeight="1">
      <c r="B136" s="42"/>
      <c r="C136" s="260" t="s">
        <v>378</v>
      </c>
      <c r="D136" s="260" t="s">
        <v>260</v>
      </c>
      <c r="E136" s="261" t="s">
        <v>1591</v>
      </c>
      <c r="F136" s="262" t="s">
        <v>1592</v>
      </c>
      <c r="G136" s="263" t="s">
        <v>1381</v>
      </c>
      <c r="H136" s="264">
        <v>6</v>
      </c>
      <c r="I136" s="265"/>
      <c r="J136" s="266">
        <f t="shared" si="20"/>
        <v>0</v>
      </c>
      <c r="K136" s="262" t="s">
        <v>21</v>
      </c>
      <c r="L136" s="267"/>
      <c r="M136" s="268" t="s">
        <v>21</v>
      </c>
      <c r="N136" s="269" t="s">
        <v>46</v>
      </c>
      <c r="O136" s="43"/>
      <c r="P136" s="213">
        <f t="shared" si="21"/>
        <v>0</v>
      </c>
      <c r="Q136" s="213">
        <v>0.02</v>
      </c>
      <c r="R136" s="213">
        <f t="shared" si="22"/>
        <v>0.12</v>
      </c>
      <c r="S136" s="213">
        <v>0</v>
      </c>
      <c r="T136" s="214">
        <f t="shared" si="23"/>
        <v>0</v>
      </c>
      <c r="AR136" s="25" t="s">
        <v>322</v>
      </c>
      <c r="AT136" s="25" t="s">
        <v>260</v>
      </c>
      <c r="AU136" s="25" t="s">
        <v>83</v>
      </c>
      <c r="AY136" s="25" t="s">
        <v>167</v>
      </c>
      <c r="BE136" s="215">
        <f t="shared" si="24"/>
        <v>0</v>
      </c>
      <c r="BF136" s="215">
        <f t="shared" si="25"/>
        <v>0</v>
      </c>
      <c r="BG136" s="215">
        <f t="shared" si="26"/>
        <v>0</v>
      </c>
      <c r="BH136" s="215">
        <f t="shared" si="27"/>
        <v>0</v>
      </c>
      <c r="BI136" s="215">
        <f t="shared" si="28"/>
        <v>0</v>
      </c>
      <c r="BJ136" s="25" t="s">
        <v>28</v>
      </c>
      <c r="BK136" s="215">
        <f t="shared" si="29"/>
        <v>0</v>
      </c>
      <c r="BL136" s="25" t="s">
        <v>243</v>
      </c>
      <c r="BM136" s="25" t="s">
        <v>1593</v>
      </c>
    </row>
    <row r="137" spans="2:65" s="1" customFormat="1" ht="16.5" customHeight="1">
      <c r="B137" s="42"/>
      <c r="C137" s="204" t="s">
        <v>384</v>
      </c>
      <c r="D137" s="204" t="s">
        <v>169</v>
      </c>
      <c r="E137" s="205" t="s">
        <v>1594</v>
      </c>
      <c r="F137" s="206" t="s">
        <v>1595</v>
      </c>
      <c r="G137" s="207" t="s">
        <v>1596</v>
      </c>
      <c r="H137" s="208">
        <v>48</v>
      </c>
      <c r="I137" s="209"/>
      <c r="J137" s="210">
        <f t="shared" si="20"/>
        <v>0</v>
      </c>
      <c r="K137" s="206" t="s">
        <v>21</v>
      </c>
      <c r="L137" s="62"/>
      <c r="M137" s="211" t="s">
        <v>21</v>
      </c>
      <c r="N137" s="212" t="s">
        <v>46</v>
      </c>
      <c r="O137" s="43"/>
      <c r="P137" s="213">
        <f t="shared" si="21"/>
        <v>0</v>
      </c>
      <c r="Q137" s="213">
        <v>1E-3</v>
      </c>
      <c r="R137" s="213">
        <f t="shared" si="22"/>
        <v>4.8000000000000001E-2</v>
      </c>
      <c r="S137" s="213">
        <v>0</v>
      </c>
      <c r="T137" s="214">
        <f t="shared" si="23"/>
        <v>0</v>
      </c>
      <c r="AR137" s="25" t="s">
        <v>243</v>
      </c>
      <c r="AT137" s="25" t="s">
        <v>169</v>
      </c>
      <c r="AU137" s="25" t="s">
        <v>83</v>
      </c>
      <c r="AY137" s="25" t="s">
        <v>167</v>
      </c>
      <c r="BE137" s="215">
        <f t="shared" si="24"/>
        <v>0</v>
      </c>
      <c r="BF137" s="215">
        <f t="shared" si="25"/>
        <v>0</v>
      </c>
      <c r="BG137" s="215">
        <f t="shared" si="26"/>
        <v>0</v>
      </c>
      <c r="BH137" s="215">
        <f t="shared" si="27"/>
        <v>0</v>
      </c>
      <c r="BI137" s="215">
        <f t="shared" si="28"/>
        <v>0</v>
      </c>
      <c r="BJ137" s="25" t="s">
        <v>28</v>
      </c>
      <c r="BK137" s="215">
        <f t="shared" si="29"/>
        <v>0</v>
      </c>
      <c r="BL137" s="25" t="s">
        <v>243</v>
      </c>
      <c r="BM137" s="25" t="s">
        <v>341</v>
      </c>
    </row>
    <row r="138" spans="2:65" s="1" customFormat="1" ht="16.5" customHeight="1">
      <c r="B138" s="42"/>
      <c r="C138" s="204" t="s">
        <v>390</v>
      </c>
      <c r="D138" s="204" t="s">
        <v>169</v>
      </c>
      <c r="E138" s="205" t="s">
        <v>1597</v>
      </c>
      <c r="F138" s="206" t="s">
        <v>1598</v>
      </c>
      <c r="G138" s="207" t="s">
        <v>1596</v>
      </c>
      <c r="H138" s="208">
        <v>72</v>
      </c>
      <c r="I138" s="209"/>
      <c r="J138" s="210">
        <f t="shared" si="20"/>
        <v>0</v>
      </c>
      <c r="K138" s="206" t="s">
        <v>21</v>
      </c>
      <c r="L138" s="62"/>
      <c r="M138" s="211" t="s">
        <v>21</v>
      </c>
      <c r="N138" s="212" t="s">
        <v>46</v>
      </c>
      <c r="O138" s="43"/>
      <c r="P138" s="213">
        <f t="shared" si="21"/>
        <v>0</v>
      </c>
      <c r="Q138" s="213">
        <v>0</v>
      </c>
      <c r="R138" s="213">
        <f t="shared" si="22"/>
        <v>0</v>
      </c>
      <c r="S138" s="213">
        <v>0</v>
      </c>
      <c r="T138" s="214">
        <f t="shared" si="23"/>
        <v>0</v>
      </c>
      <c r="AR138" s="25" t="s">
        <v>243</v>
      </c>
      <c r="AT138" s="25" t="s">
        <v>169</v>
      </c>
      <c r="AU138" s="25" t="s">
        <v>83</v>
      </c>
      <c r="AY138" s="25" t="s">
        <v>167</v>
      </c>
      <c r="BE138" s="215">
        <f t="shared" si="24"/>
        <v>0</v>
      </c>
      <c r="BF138" s="215">
        <f t="shared" si="25"/>
        <v>0</v>
      </c>
      <c r="BG138" s="215">
        <f t="shared" si="26"/>
        <v>0</v>
      </c>
      <c r="BH138" s="215">
        <f t="shared" si="27"/>
        <v>0</v>
      </c>
      <c r="BI138" s="215">
        <f t="shared" si="28"/>
        <v>0</v>
      </c>
      <c r="BJ138" s="25" t="s">
        <v>28</v>
      </c>
      <c r="BK138" s="215">
        <f t="shared" si="29"/>
        <v>0</v>
      </c>
      <c r="BL138" s="25" t="s">
        <v>243</v>
      </c>
      <c r="BM138" s="25" t="s">
        <v>401</v>
      </c>
    </row>
    <row r="139" spans="2:65" s="1" customFormat="1" ht="16.5" customHeight="1">
      <c r="B139" s="42"/>
      <c r="C139" s="204" t="s">
        <v>393</v>
      </c>
      <c r="D139" s="204" t="s">
        <v>169</v>
      </c>
      <c r="E139" s="205" t="s">
        <v>1599</v>
      </c>
      <c r="F139" s="206" t="s">
        <v>1600</v>
      </c>
      <c r="G139" s="207" t="s">
        <v>1420</v>
      </c>
      <c r="H139" s="208">
        <v>0.65</v>
      </c>
      <c r="I139" s="209"/>
      <c r="J139" s="210">
        <f t="shared" si="20"/>
        <v>0</v>
      </c>
      <c r="K139" s="206" t="s">
        <v>21</v>
      </c>
      <c r="L139" s="62"/>
      <c r="M139" s="211" t="s">
        <v>21</v>
      </c>
      <c r="N139" s="271" t="s">
        <v>46</v>
      </c>
      <c r="O139" s="272"/>
      <c r="P139" s="273">
        <f t="shared" si="21"/>
        <v>0</v>
      </c>
      <c r="Q139" s="273">
        <v>0</v>
      </c>
      <c r="R139" s="273">
        <f t="shared" si="22"/>
        <v>0</v>
      </c>
      <c r="S139" s="273">
        <v>0</v>
      </c>
      <c r="T139" s="274">
        <f t="shared" si="23"/>
        <v>0</v>
      </c>
      <c r="AR139" s="25" t="s">
        <v>243</v>
      </c>
      <c r="AT139" s="25" t="s">
        <v>169</v>
      </c>
      <c r="AU139" s="25" t="s">
        <v>83</v>
      </c>
      <c r="AY139" s="25" t="s">
        <v>167</v>
      </c>
      <c r="BE139" s="215">
        <f t="shared" si="24"/>
        <v>0</v>
      </c>
      <c r="BF139" s="215">
        <f t="shared" si="25"/>
        <v>0</v>
      </c>
      <c r="BG139" s="215">
        <f t="shared" si="26"/>
        <v>0</v>
      </c>
      <c r="BH139" s="215">
        <f t="shared" si="27"/>
        <v>0</v>
      </c>
      <c r="BI139" s="215">
        <f t="shared" si="28"/>
        <v>0</v>
      </c>
      <c r="BJ139" s="25" t="s">
        <v>28</v>
      </c>
      <c r="BK139" s="215">
        <f t="shared" si="29"/>
        <v>0</v>
      </c>
      <c r="BL139" s="25" t="s">
        <v>243</v>
      </c>
      <c r="BM139" s="25" t="s">
        <v>627</v>
      </c>
    </row>
    <row r="140" spans="2:65" s="1" customFormat="1" ht="6.9" customHeight="1">
      <c r="B140" s="57"/>
      <c r="C140" s="58"/>
      <c r="D140" s="58"/>
      <c r="E140" s="58"/>
      <c r="F140" s="58"/>
      <c r="G140" s="58"/>
      <c r="H140" s="58"/>
      <c r="I140" s="149"/>
      <c r="J140" s="58"/>
      <c r="K140" s="58"/>
      <c r="L140" s="62"/>
    </row>
  </sheetData>
  <sheetProtection algorithmName="SHA-512" hashValue="nHLfnLMVaJZss0OlJT3JYQplNMGQzPy7XPlfBsOPzvTPLp4hL7+ssN26/eCgC30efEmp0L9xFtSanIv5kWVJ9Q==" saltValue="0VrncupTG86IRymWzvd+yFkYgOF2wNQg6SEz6+ZRK2QXxd6F3N8wHt9duCGF6FbI9pV5w+PG8B/wOb/3YGIEhg==" spinCount="100000" sheet="1" objects="1" scenarios="1" formatColumns="0" formatRows="0" autoFilter="0"/>
  <autoFilter ref="C85:K139"/>
  <mergeCells count="13">
    <mergeCell ref="E78:H78"/>
    <mergeCell ref="G1:H1"/>
    <mergeCell ref="L2:V2"/>
    <mergeCell ref="E49:H49"/>
    <mergeCell ref="E51:H51"/>
    <mergeCell ref="J55:J56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7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110</v>
      </c>
      <c r="G1" s="398" t="s">
        <v>111</v>
      </c>
      <c r="H1" s="398"/>
      <c r="I1" s="125"/>
      <c r="J1" s="124" t="s">
        <v>112</v>
      </c>
      <c r="K1" s="123" t="s">
        <v>113</v>
      </c>
      <c r="L1" s="124" t="s">
        <v>114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5" t="s">
        <v>97</v>
      </c>
    </row>
    <row r="3" spans="1:70" ht="6.9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83</v>
      </c>
    </row>
    <row r="4" spans="1:70" ht="36.9" customHeight="1">
      <c r="B4" s="29"/>
      <c r="C4" s="30"/>
      <c r="D4" s="31" t="s">
        <v>115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3.2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399" t="str">
        <f>'Rekapitulace stavby'!K6</f>
        <v>Modernizace stávající infrastruktury FFP -  Bezručovo nám.13, Opava (2017-I)</v>
      </c>
      <c r="F7" s="405"/>
      <c r="G7" s="405"/>
      <c r="H7" s="405"/>
      <c r="I7" s="127"/>
      <c r="J7" s="30"/>
      <c r="K7" s="32"/>
    </row>
    <row r="8" spans="1:70" ht="13.2">
      <c r="B8" s="29"/>
      <c r="C8" s="30"/>
      <c r="D8" s="38" t="s">
        <v>116</v>
      </c>
      <c r="E8" s="30"/>
      <c r="F8" s="30"/>
      <c r="G8" s="30"/>
      <c r="H8" s="30"/>
      <c r="I8" s="127"/>
      <c r="J8" s="30"/>
      <c r="K8" s="32"/>
    </row>
    <row r="9" spans="1:70" s="1" customFormat="1" ht="16.5" customHeight="1">
      <c r="B9" s="42"/>
      <c r="C9" s="43"/>
      <c r="D9" s="43"/>
      <c r="E9" s="399" t="s">
        <v>117</v>
      </c>
      <c r="F9" s="400"/>
      <c r="G9" s="400"/>
      <c r="H9" s="400"/>
      <c r="I9" s="128"/>
      <c r="J9" s="43"/>
      <c r="K9" s="46"/>
    </row>
    <row r="10" spans="1:70" s="1" customFormat="1" ht="13.2">
      <c r="B10" s="42"/>
      <c r="C10" s="43"/>
      <c r="D10" s="38" t="s">
        <v>118</v>
      </c>
      <c r="E10" s="43"/>
      <c r="F10" s="43"/>
      <c r="G10" s="43"/>
      <c r="H10" s="43"/>
      <c r="I10" s="128"/>
      <c r="J10" s="43"/>
      <c r="K10" s="46"/>
    </row>
    <row r="11" spans="1:70" s="1" customFormat="1" ht="36.9" customHeight="1">
      <c r="B11" s="42"/>
      <c r="C11" s="43"/>
      <c r="D11" s="43"/>
      <c r="E11" s="401" t="s">
        <v>1601</v>
      </c>
      <c r="F11" s="400"/>
      <c r="G11" s="400"/>
      <c r="H11" s="400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29" t="s">
        <v>26</v>
      </c>
      <c r="J14" s="130" t="str">
        <f>'Rekapitulace stavby'!AN8</f>
        <v>15. 1. 2018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" customHeight="1">
      <c r="B16" s="42"/>
      <c r="C16" s="43"/>
      <c r="D16" s="38" t="s">
        <v>29</v>
      </c>
      <c r="E16" s="43"/>
      <c r="F16" s="43"/>
      <c r="G16" s="43"/>
      <c r="H16" s="43"/>
      <c r="I16" s="129" t="s">
        <v>30</v>
      </c>
      <c r="J16" s="36" t="s">
        <v>31</v>
      </c>
      <c r="K16" s="46"/>
    </row>
    <row r="17" spans="2:11" s="1" customFormat="1" ht="18" customHeight="1">
      <c r="B17" s="42"/>
      <c r="C17" s="43"/>
      <c r="D17" s="43"/>
      <c r="E17" s="36" t="s">
        <v>32</v>
      </c>
      <c r="F17" s="43"/>
      <c r="G17" s="43"/>
      <c r="H17" s="43"/>
      <c r="I17" s="129" t="s">
        <v>33</v>
      </c>
      <c r="J17" s="36" t="s">
        <v>34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" customHeight="1">
      <c r="B19" s="42"/>
      <c r="C19" s="43"/>
      <c r="D19" s="38" t="s">
        <v>35</v>
      </c>
      <c r="E19" s="43"/>
      <c r="F19" s="43"/>
      <c r="G19" s="43"/>
      <c r="H19" s="43"/>
      <c r="I19" s="129" t="s">
        <v>30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33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" customHeight="1">
      <c r="B22" s="42"/>
      <c r="C22" s="43"/>
      <c r="D22" s="38" t="s">
        <v>38</v>
      </c>
      <c r="E22" s="43"/>
      <c r="F22" s="43"/>
      <c r="G22" s="43"/>
      <c r="H22" s="43"/>
      <c r="I22" s="129" t="s">
        <v>30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33</v>
      </c>
      <c r="J23" s="36" t="str">
        <f>IF('Rekapitulace stavby'!AN17="","",'Rekapitulace stavby'!AN17)</f>
        <v/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393" t="s">
        <v>21</v>
      </c>
      <c r="F26" s="393"/>
      <c r="G26" s="393"/>
      <c r="H26" s="393"/>
      <c r="I26" s="133"/>
      <c r="J26" s="132"/>
      <c r="K26" s="134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41</v>
      </c>
      <c r="E29" s="43"/>
      <c r="F29" s="43"/>
      <c r="G29" s="43"/>
      <c r="H29" s="43"/>
      <c r="I29" s="128"/>
      <c r="J29" s="138">
        <f>ROUND(J84,0)</f>
        <v>0</v>
      </c>
      <c r="K29" s="46"/>
    </row>
    <row r="30" spans="2:11" s="1" customFormat="1" ht="6.9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39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40">
        <f>ROUND(SUM(BE84:BE116), 0)</f>
        <v>0</v>
      </c>
      <c r="G32" s="43"/>
      <c r="H32" s="43"/>
      <c r="I32" s="141">
        <v>0.21</v>
      </c>
      <c r="J32" s="140">
        <f>ROUND(ROUND((SUM(BE84:BE116)), 0)*I32, 0)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40">
        <f>ROUND(SUM(BF84:BF116), 0)</f>
        <v>0</v>
      </c>
      <c r="G33" s="43"/>
      <c r="H33" s="43"/>
      <c r="I33" s="141">
        <v>0.15</v>
      </c>
      <c r="J33" s="140">
        <f>ROUND(ROUND((SUM(BF84:BF116)), 0)*I33, 0)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40">
        <f>ROUND(SUM(BG84:BG116), 0)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40">
        <f>ROUND(SUM(BH84:BH116), 0)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40">
        <f>ROUND(SUM(BI84:BI116), 0)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51</v>
      </c>
      <c r="E38" s="80"/>
      <c r="F38" s="80"/>
      <c r="G38" s="144" t="s">
        <v>52</v>
      </c>
      <c r="H38" s="145" t="s">
        <v>53</v>
      </c>
      <c r="I38" s="146"/>
      <c r="J38" s="147">
        <f>SUM(J29:J36)</f>
        <v>0</v>
      </c>
      <c r="K38" s="148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399" t="str">
        <f>E7</f>
        <v>Modernizace stávající infrastruktury FFP -  Bezručovo nám.13, Opava (2017-I)</v>
      </c>
      <c r="F47" s="405"/>
      <c r="G47" s="405"/>
      <c r="H47" s="405"/>
      <c r="I47" s="128"/>
      <c r="J47" s="43"/>
      <c r="K47" s="46"/>
    </row>
    <row r="48" spans="2:11" ht="13.2">
      <c r="B48" s="29"/>
      <c r="C48" s="38" t="s">
        <v>116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16.5" customHeight="1">
      <c r="B49" s="42"/>
      <c r="C49" s="43"/>
      <c r="D49" s="43"/>
      <c r="E49" s="399" t="s">
        <v>117</v>
      </c>
      <c r="F49" s="400"/>
      <c r="G49" s="400"/>
      <c r="H49" s="400"/>
      <c r="I49" s="128"/>
      <c r="J49" s="43"/>
      <c r="K49" s="46"/>
    </row>
    <row r="50" spans="2:47" s="1" customFormat="1" ht="14.4" customHeight="1">
      <c r="B50" s="42"/>
      <c r="C50" s="38" t="s">
        <v>118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1" t="str">
        <f>E11</f>
        <v>01-4 - 01/4 - Vzduchotechnika</v>
      </c>
      <c r="F51" s="400"/>
      <c r="G51" s="400"/>
      <c r="H51" s="400"/>
      <c r="I51" s="128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 xml:space="preserve"> </v>
      </c>
      <c r="G53" s="43"/>
      <c r="H53" s="43"/>
      <c r="I53" s="129" t="s">
        <v>26</v>
      </c>
      <c r="J53" s="130" t="str">
        <f>IF(J14="","",J14)</f>
        <v>15. 1. 2018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3.2">
      <c r="B55" s="42"/>
      <c r="C55" s="38" t="s">
        <v>29</v>
      </c>
      <c r="D55" s="43"/>
      <c r="E55" s="43"/>
      <c r="F55" s="36" t="str">
        <f>E17</f>
        <v>Slezská univerzita v Opavě</v>
      </c>
      <c r="G55" s="43"/>
      <c r="H55" s="43"/>
      <c r="I55" s="129" t="s">
        <v>38</v>
      </c>
      <c r="J55" s="393" t="str">
        <f>E23</f>
        <v xml:space="preserve"> </v>
      </c>
      <c r="K55" s="46"/>
    </row>
    <row r="56" spans="2:47" s="1" customFormat="1" ht="14.4" customHeight="1">
      <c r="B56" s="42"/>
      <c r="C56" s="38" t="s">
        <v>35</v>
      </c>
      <c r="D56" s="43"/>
      <c r="E56" s="43"/>
      <c r="F56" s="36" t="str">
        <f>IF(E20="","",E20)</f>
        <v/>
      </c>
      <c r="G56" s="43"/>
      <c r="H56" s="43"/>
      <c r="I56" s="128"/>
      <c r="J56" s="402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124</v>
      </c>
    </row>
    <row r="61" spans="2:47" s="8" customFormat="1" ht="24.9" customHeight="1">
      <c r="B61" s="159"/>
      <c r="C61" s="160"/>
      <c r="D61" s="161" t="s">
        <v>133</v>
      </c>
      <c r="E61" s="162"/>
      <c r="F61" s="162"/>
      <c r="G61" s="162"/>
      <c r="H61" s="162"/>
      <c r="I61" s="163"/>
      <c r="J61" s="164">
        <f>J85</f>
        <v>0</v>
      </c>
      <c r="K61" s="165"/>
    </row>
    <row r="62" spans="2:47" s="9" customFormat="1" ht="19.95" customHeight="1">
      <c r="B62" s="166"/>
      <c r="C62" s="167"/>
      <c r="D62" s="168" t="s">
        <v>1602</v>
      </c>
      <c r="E62" s="169"/>
      <c r="F62" s="169"/>
      <c r="G62" s="169"/>
      <c r="H62" s="169"/>
      <c r="I62" s="170"/>
      <c r="J62" s="171">
        <f>J86</f>
        <v>0</v>
      </c>
      <c r="K62" s="172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" customHeight="1">
      <c r="B64" s="57"/>
      <c r="C64" s="58"/>
      <c r="D64" s="58"/>
      <c r="E64" s="58"/>
      <c r="F64" s="58"/>
      <c r="G64" s="58"/>
      <c r="H64" s="58"/>
      <c r="I64" s="149"/>
      <c r="J64" s="58"/>
      <c r="K64" s="59"/>
    </row>
    <row r="68" spans="2:12" s="1" customFormat="1" ht="6.9" customHeight="1">
      <c r="B68" s="60"/>
      <c r="C68" s="61"/>
      <c r="D68" s="61"/>
      <c r="E68" s="61"/>
      <c r="F68" s="61"/>
      <c r="G68" s="61"/>
      <c r="H68" s="61"/>
      <c r="I68" s="152"/>
      <c r="J68" s="61"/>
      <c r="K68" s="61"/>
      <c r="L68" s="62"/>
    </row>
    <row r="69" spans="2:12" s="1" customFormat="1" ht="36.9" customHeight="1">
      <c r="B69" s="42"/>
      <c r="C69" s="63" t="s">
        <v>151</v>
      </c>
      <c r="D69" s="64"/>
      <c r="E69" s="64"/>
      <c r="F69" s="64"/>
      <c r="G69" s="64"/>
      <c r="H69" s="64"/>
      <c r="I69" s="173"/>
      <c r="J69" s="64"/>
      <c r="K69" s="64"/>
      <c r="L69" s="62"/>
    </row>
    <row r="70" spans="2:12" s="1" customFormat="1" ht="6.9" customHeight="1">
      <c r="B70" s="42"/>
      <c r="C70" s="64"/>
      <c r="D70" s="64"/>
      <c r="E70" s="64"/>
      <c r="F70" s="64"/>
      <c r="G70" s="64"/>
      <c r="H70" s="64"/>
      <c r="I70" s="173"/>
      <c r="J70" s="64"/>
      <c r="K70" s="64"/>
      <c r="L70" s="62"/>
    </row>
    <row r="71" spans="2:12" s="1" customFormat="1" ht="14.4" customHeight="1">
      <c r="B71" s="42"/>
      <c r="C71" s="66" t="s">
        <v>18</v>
      </c>
      <c r="D71" s="64"/>
      <c r="E71" s="64"/>
      <c r="F71" s="64"/>
      <c r="G71" s="64"/>
      <c r="H71" s="64"/>
      <c r="I71" s="173"/>
      <c r="J71" s="64"/>
      <c r="K71" s="64"/>
      <c r="L71" s="62"/>
    </row>
    <row r="72" spans="2:12" s="1" customFormat="1" ht="16.5" customHeight="1">
      <c r="B72" s="42"/>
      <c r="C72" s="64"/>
      <c r="D72" s="64"/>
      <c r="E72" s="403" t="str">
        <f>E7</f>
        <v>Modernizace stávající infrastruktury FFP -  Bezručovo nám.13, Opava (2017-I)</v>
      </c>
      <c r="F72" s="404"/>
      <c r="G72" s="404"/>
      <c r="H72" s="404"/>
      <c r="I72" s="173"/>
      <c r="J72" s="64"/>
      <c r="K72" s="64"/>
      <c r="L72" s="62"/>
    </row>
    <row r="73" spans="2:12" ht="13.2">
      <c r="B73" s="29"/>
      <c r="C73" s="66" t="s">
        <v>116</v>
      </c>
      <c r="D73" s="174"/>
      <c r="E73" s="174"/>
      <c r="F73" s="174"/>
      <c r="G73" s="174"/>
      <c r="H73" s="174"/>
      <c r="J73" s="174"/>
      <c r="K73" s="174"/>
      <c r="L73" s="175"/>
    </row>
    <row r="74" spans="2:12" s="1" customFormat="1" ht="16.5" customHeight="1">
      <c r="B74" s="42"/>
      <c r="C74" s="64"/>
      <c r="D74" s="64"/>
      <c r="E74" s="403" t="s">
        <v>117</v>
      </c>
      <c r="F74" s="397"/>
      <c r="G74" s="397"/>
      <c r="H74" s="397"/>
      <c r="I74" s="173"/>
      <c r="J74" s="64"/>
      <c r="K74" s="64"/>
      <c r="L74" s="62"/>
    </row>
    <row r="75" spans="2:12" s="1" customFormat="1" ht="14.4" customHeight="1">
      <c r="B75" s="42"/>
      <c r="C75" s="66" t="s">
        <v>118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17.25" customHeight="1">
      <c r="B76" s="42"/>
      <c r="C76" s="64"/>
      <c r="D76" s="64"/>
      <c r="E76" s="365" t="str">
        <f>E11</f>
        <v>01-4 - 01/4 - Vzduchotechnika</v>
      </c>
      <c r="F76" s="397"/>
      <c r="G76" s="397"/>
      <c r="H76" s="397"/>
      <c r="I76" s="173"/>
      <c r="J76" s="64"/>
      <c r="K76" s="64"/>
      <c r="L76" s="62"/>
    </row>
    <row r="77" spans="2:12" s="1" customFormat="1" ht="6.9" customHeight="1">
      <c r="B77" s="42"/>
      <c r="C77" s="64"/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8" customHeight="1">
      <c r="B78" s="42"/>
      <c r="C78" s="66" t="s">
        <v>24</v>
      </c>
      <c r="D78" s="64"/>
      <c r="E78" s="64"/>
      <c r="F78" s="176" t="str">
        <f>F14</f>
        <v xml:space="preserve"> </v>
      </c>
      <c r="G78" s="64"/>
      <c r="H78" s="64"/>
      <c r="I78" s="177" t="s">
        <v>26</v>
      </c>
      <c r="J78" s="74" t="str">
        <f>IF(J14="","",J14)</f>
        <v>15. 1. 2018</v>
      </c>
      <c r="K78" s="64"/>
      <c r="L78" s="62"/>
    </row>
    <row r="79" spans="2:12" s="1" customFormat="1" ht="6.9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13.2">
      <c r="B80" s="42"/>
      <c r="C80" s="66" t="s">
        <v>29</v>
      </c>
      <c r="D80" s="64"/>
      <c r="E80" s="64"/>
      <c r="F80" s="176" t="str">
        <f>E17</f>
        <v>Slezská univerzita v Opavě</v>
      </c>
      <c r="G80" s="64"/>
      <c r="H80" s="64"/>
      <c r="I80" s="177" t="s">
        <v>38</v>
      </c>
      <c r="J80" s="176" t="str">
        <f>E23</f>
        <v xml:space="preserve"> </v>
      </c>
      <c r="K80" s="64"/>
      <c r="L80" s="62"/>
    </row>
    <row r="81" spans="2:65" s="1" customFormat="1" ht="14.4" customHeight="1">
      <c r="B81" s="42"/>
      <c r="C81" s="66" t="s">
        <v>35</v>
      </c>
      <c r="D81" s="64"/>
      <c r="E81" s="64"/>
      <c r="F81" s="176" t="str">
        <f>IF(E20="","",E20)</f>
        <v/>
      </c>
      <c r="G81" s="64"/>
      <c r="H81" s="64"/>
      <c r="I81" s="173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65" s="10" customFormat="1" ht="29.25" customHeight="1">
      <c r="B83" s="178"/>
      <c r="C83" s="179" t="s">
        <v>152</v>
      </c>
      <c r="D83" s="180" t="s">
        <v>60</v>
      </c>
      <c r="E83" s="180" t="s">
        <v>56</v>
      </c>
      <c r="F83" s="180" t="s">
        <v>153</v>
      </c>
      <c r="G83" s="180" t="s">
        <v>154</v>
      </c>
      <c r="H83" s="180" t="s">
        <v>155</v>
      </c>
      <c r="I83" s="181" t="s">
        <v>156</v>
      </c>
      <c r="J83" s="180" t="s">
        <v>122</v>
      </c>
      <c r="K83" s="182" t="s">
        <v>157</v>
      </c>
      <c r="L83" s="183"/>
      <c r="M83" s="82" t="s">
        <v>158</v>
      </c>
      <c r="N83" s="83" t="s">
        <v>45</v>
      </c>
      <c r="O83" s="83" t="s">
        <v>159</v>
      </c>
      <c r="P83" s="83" t="s">
        <v>160</v>
      </c>
      <c r="Q83" s="83" t="s">
        <v>161</v>
      </c>
      <c r="R83" s="83" t="s">
        <v>162</v>
      </c>
      <c r="S83" s="83" t="s">
        <v>163</v>
      </c>
      <c r="T83" s="84" t="s">
        <v>164</v>
      </c>
    </row>
    <row r="84" spans="2:65" s="1" customFormat="1" ht="29.25" customHeight="1">
      <c r="B84" s="42"/>
      <c r="C84" s="88" t="s">
        <v>123</v>
      </c>
      <c r="D84" s="64"/>
      <c r="E84" s="64"/>
      <c r="F84" s="64"/>
      <c r="G84" s="64"/>
      <c r="H84" s="64"/>
      <c r="I84" s="173"/>
      <c r="J84" s="184">
        <f>BK84</f>
        <v>0</v>
      </c>
      <c r="K84" s="64"/>
      <c r="L84" s="62"/>
      <c r="M84" s="85"/>
      <c r="N84" s="86"/>
      <c r="O84" s="86"/>
      <c r="P84" s="185">
        <f>P85</f>
        <v>0</v>
      </c>
      <c r="Q84" s="86"/>
      <c r="R84" s="185">
        <f>R85</f>
        <v>3.4675000000000011</v>
      </c>
      <c r="S84" s="86"/>
      <c r="T84" s="186">
        <f>T85</f>
        <v>0</v>
      </c>
      <c r="AT84" s="25" t="s">
        <v>74</v>
      </c>
      <c r="AU84" s="25" t="s">
        <v>124</v>
      </c>
      <c r="BK84" s="187">
        <f>BK85</f>
        <v>0</v>
      </c>
    </row>
    <row r="85" spans="2:65" s="11" customFormat="1" ht="37.35" customHeight="1">
      <c r="B85" s="188"/>
      <c r="C85" s="189"/>
      <c r="D85" s="190" t="s">
        <v>74</v>
      </c>
      <c r="E85" s="191" t="s">
        <v>523</v>
      </c>
      <c r="F85" s="191" t="s">
        <v>524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</f>
        <v>0</v>
      </c>
      <c r="Q85" s="196"/>
      <c r="R85" s="197">
        <f>R86</f>
        <v>3.4675000000000011</v>
      </c>
      <c r="S85" s="196"/>
      <c r="T85" s="198">
        <f>T86</f>
        <v>0</v>
      </c>
      <c r="AR85" s="199" t="s">
        <v>83</v>
      </c>
      <c r="AT85" s="200" t="s">
        <v>74</v>
      </c>
      <c r="AU85" s="200" t="s">
        <v>75</v>
      </c>
      <c r="AY85" s="199" t="s">
        <v>167</v>
      </c>
      <c r="BK85" s="201">
        <f>BK86</f>
        <v>0</v>
      </c>
    </row>
    <row r="86" spans="2:65" s="11" customFormat="1" ht="19.95" customHeight="1">
      <c r="B86" s="188"/>
      <c r="C86" s="189"/>
      <c r="D86" s="190" t="s">
        <v>74</v>
      </c>
      <c r="E86" s="202" t="s">
        <v>1603</v>
      </c>
      <c r="F86" s="202" t="s">
        <v>1604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SUM(P87:P116)</f>
        <v>0</v>
      </c>
      <c r="Q86" s="196"/>
      <c r="R86" s="197">
        <f>SUM(R87:R116)</f>
        <v>3.4675000000000011</v>
      </c>
      <c r="S86" s="196"/>
      <c r="T86" s="198">
        <f>SUM(T87:T116)</f>
        <v>0</v>
      </c>
      <c r="AR86" s="199" t="s">
        <v>83</v>
      </c>
      <c r="AT86" s="200" t="s">
        <v>74</v>
      </c>
      <c r="AU86" s="200" t="s">
        <v>28</v>
      </c>
      <c r="AY86" s="199" t="s">
        <v>167</v>
      </c>
      <c r="BK86" s="201">
        <f>SUM(BK87:BK116)</f>
        <v>0</v>
      </c>
    </row>
    <row r="87" spans="2:65" s="1" customFormat="1" ht="16.5" customHeight="1">
      <c r="B87" s="42"/>
      <c r="C87" s="204" t="s">
        <v>28</v>
      </c>
      <c r="D87" s="204" t="s">
        <v>169</v>
      </c>
      <c r="E87" s="205" t="s">
        <v>1605</v>
      </c>
      <c r="F87" s="206" t="s">
        <v>1606</v>
      </c>
      <c r="G87" s="207" t="s">
        <v>1596</v>
      </c>
      <c r="H87" s="208">
        <v>360</v>
      </c>
      <c r="I87" s="209"/>
      <c r="J87" s="210">
        <f t="shared" ref="J87:J116" si="0">ROUND(I87*H87,1)</f>
        <v>0</v>
      </c>
      <c r="K87" s="206" t="s">
        <v>21</v>
      </c>
      <c r="L87" s="62"/>
      <c r="M87" s="211" t="s">
        <v>21</v>
      </c>
      <c r="N87" s="212" t="s">
        <v>46</v>
      </c>
      <c r="O87" s="43"/>
      <c r="P87" s="213">
        <f t="shared" ref="P87:P116" si="1">O87*H87</f>
        <v>0</v>
      </c>
      <c r="Q87" s="213">
        <v>0</v>
      </c>
      <c r="R87" s="213">
        <f t="shared" ref="R87:R116" si="2">Q87*H87</f>
        <v>0</v>
      </c>
      <c r="S87" s="213">
        <v>0</v>
      </c>
      <c r="T87" s="214">
        <f t="shared" ref="T87:T116" si="3">S87*H87</f>
        <v>0</v>
      </c>
      <c r="AR87" s="25" t="s">
        <v>243</v>
      </c>
      <c r="AT87" s="25" t="s">
        <v>169</v>
      </c>
      <c r="AU87" s="25" t="s">
        <v>83</v>
      </c>
      <c r="AY87" s="25" t="s">
        <v>167</v>
      </c>
      <c r="BE87" s="215">
        <f t="shared" ref="BE87:BE116" si="4">IF(N87="základní",J87,0)</f>
        <v>0</v>
      </c>
      <c r="BF87" s="215">
        <f t="shared" ref="BF87:BF116" si="5">IF(N87="snížená",J87,0)</f>
        <v>0</v>
      </c>
      <c r="BG87" s="215">
        <f t="shared" ref="BG87:BG116" si="6">IF(N87="zákl. přenesená",J87,0)</f>
        <v>0</v>
      </c>
      <c r="BH87" s="215">
        <f t="shared" ref="BH87:BH116" si="7">IF(N87="sníž. přenesená",J87,0)</f>
        <v>0</v>
      </c>
      <c r="BI87" s="215">
        <f t="shared" ref="BI87:BI116" si="8">IF(N87="nulová",J87,0)</f>
        <v>0</v>
      </c>
      <c r="BJ87" s="25" t="s">
        <v>28</v>
      </c>
      <c r="BK87" s="215">
        <f t="shared" ref="BK87:BK116" si="9">ROUND(I87*H87,1)</f>
        <v>0</v>
      </c>
      <c r="BL87" s="25" t="s">
        <v>243</v>
      </c>
      <c r="BM87" s="25" t="s">
        <v>83</v>
      </c>
    </row>
    <row r="88" spans="2:65" s="1" customFormat="1" ht="16.5" customHeight="1">
      <c r="B88" s="42"/>
      <c r="C88" s="260" t="s">
        <v>83</v>
      </c>
      <c r="D88" s="260" t="s">
        <v>260</v>
      </c>
      <c r="E88" s="261" t="s">
        <v>1607</v>
      </c>
      <c r="F88" s="262" t="s">
        <v>1608</v>
      </c>
      <c r="G88" s="263" t="s">
        <v>1381</v>
      </c>
      <c r="H88" s="264">
        <v>8</v>
      </c>
      <c r="I88" s="265"/>
      <c r="J88" s="266">
        <f t="shared" si="0"/>
        <v>0</v>
      </c>
      <c r="K88" s="262" t="s">
        <v>21</v>
      </c>
      <c r="L88" s="267"/>
      <c r="M88" s="268" t="s">
        <v>21</v>
      </c>
      <c r="N88" s="269" t="s">
        <v>46</v>
      </c>
      <c r="O88" s="43"/>
      <c r="P88" s="213">
        <f t="shared" si="1"/>
        <v>0</v>
      </c>
      <c r="Q88" s="213">
        <v>1E-3</v>
      </c>
      <c r="R88" s="213">
        <f t="shared" si="2"/>
        <v>8.0000000000000002E-3</v>
      </c>
      <c r="S88" s="213">
        <v>0</v>
      </c>
      <c r="T88" s="214">
        <f t="shared" si="3"/>
        <v>0</v>
      </c>
      <c r="AR88" s="25" t="s">
        <v>322</v>
      </c>
      <c r="AT88" s="25" t="s">
        <v>260</v>
      </c>
      <c r="AU88" s="25" t="s">
        <v>83</v>
      </c>
      <c r="AY88" s="25" t="s">
        <v>167</v>
      </c>
      <c r="BE88" s="215">
        <f t="shared" si="4"/>
        <v>0</v>
      </c>
      <c r="BF88" s="215">
        <f t="shared" si="5"/>
        <v>0</v>
      </c>
      <c r="BG88" s="215">
        <f t="shared" si="6"/>
        <v>0</v>
      </c>
      <c r="BH88" s="215">
        <f t="shared" si="7"/>
        <v>0</v>
      </c>
      <c r="BI88" s="215">
        <f t="shared" si="8"/>
        <v>0</v>
      </c>
      <c r="BJ88" s="25" t="s">
        <v>28</v>
      </c>
      <c r="BK88" s="215">
        <f t="shared" si="9"/>
        <v>0</v>
      </c>
      <c r="BL88" s="25" t="s">
        <v>243</v>
      </c>
      <c r="BM88" s="25" t="s">
        <v>174</v>
      </c>
    </row>
    <row r="89" spans="2:65" s="1" customFormat="1" ht="16.5" customHeight="1">
      <c r="B89" s="42"/>
      <c r="C89" s="260" t="s">
        <v>178</v>
      </c>
      <c r="D89" s="260" t="s">
        <v>260</v>
      </c>
      <c r="E89" s="261" t="s">
        <v>1609</v>
      </c>
      <c r="F89" s="262" t="s">
        <v>1610</v>
      </c>
      <c r="G89" s="263" t="s">
        <v>260</v>
      </c>
      <c r="H89" s="264">
        <v>10</v>
      </c>
      <c r="I89" s="265"/>
      <c r="J89" s="266">
        <f t="shared" si="0"/>
        <v>0</v>
      </c>
      <c r="K89" s="262" t="s">
        <v>21</v>
      </c>
      <c r="L89" s="267"/>
      <c r="M89" s="268" t="s">
        <v>21</v>
      </c>
      <c r="N89" s="269" t="s">
        <v>46</v>
      </c>
      <c r="O89" s="43"/>
      <c r="P89" s="213">
        <f t="shared" si="1"/>
        <v>0</v>
      </c>
      <c r="Q89" s="213">
        <v>0.01</v>
      </c>
      <c r="R89" s="213">
        <f t="shared" si="2"/>
        <v>0.1</v>
      </c>
      <c r="S89" s="213">
        <v>0</v>
      </c>
      <c r="T89" s="214">
        <f t="shared" si="3"/>
        <v>0</v>
      </c>
      <c r="AR89" s="25" t="s">
        <v>322</v>
      </c>
      <c r="AT89" s="25" t="s">
        <v>260</v>
      </c>
      <c r="AU89" s="25" t="s">
        <v>83</v>
      </c>
      <c r="AY89" s="25" t="s">
        <v>167</v>
      </c>
      <c r="BE89" s="215">
        <f t="shared" si="4"/>
        <v>0</v>
      </c>
      <c r="BF89" s="215">
        <f t="shared" si="5"/>
        <v>0</v>
      </c>
      <c r="BG89" s="215">
        <f t="shared" si="6"/>
        <v>0</v>
      </c>
      <c r="BH89" s="215">
        <f t="shared" si="7"/>
        <v>0</v>
      </c>
      <c r="BI89" s="215">
        <f t="shared" si="8"/>
        <v>0</v>
      </c>
      <c r="BJ89" s="25" t="s">
        <v>28</v>
      </c>
      <c r="BK89" s="215">
        <f t="shared" si="9"/>
        <v>0</v>
      </c>
      <c r="BL89" s="25" t="s">
        <v>243</v>
      </c>
      <c r="BM89" s="25" t="s">
        <v>195</v>
      </c>
    </row>
    <row r="90" spans="2:65" s="1" customFormat="1" ht="16.5" customHeight="1">
      <c r="B90" s="42"/>
      <c r="C90" s="260" t="s">
        <v>174</v>
      </c>
      <c r="D90" s="260" t="s">
        <v>260</v>
      </c>
      <c r="E90" s="261" t="s">
        <v>1611</v>
      </c>
      <c r="F90" s="262" t="s">
        <v>1612</v>
      </c>
      <c r="G90" s="263" t="s">
        <v>260</v>
      </c>
      <c r="H90" s="264">
        <v>30</v>
      </c>
      <c r="I90" s="265"/>
      <c r="J90" s="266">
        <f t="shared" si="0"/>
        <v>0</v>
      </c>
      <c r="K90" s="262" t="s">
        <v>21</v>
      </c>
      <c r="L90" s="267"/>
      <c r="M90" s="268" t="s">
        <v>21</v>
      </c>
      <c r="N90" s="269" t="s">
        <v>46</v>
      </c>
      <c r="O90" s="43"/>
      <c r="P90" s="213">
        <f t="shared" si="1"/>
        <v>0</v>
      </c>
      <c r="Q90" s="213">
        <v>1E-3</v>
      </c>
      <c r="R90" s="213">
        <f t="shared" si="2"/>
        <v>0.03</v>
      </c>
      <c r="S90" s="213">
        <v>0</v>
      </c>
      <c r="T90" s="214">
        <f t="shared" si="3"/>
        <v>0</v>
      </c>
      <c r="AR90" s="25" t="s">
        <v>322</v>
      </c>
      <c r="AT90" s="25" t="s">
        <v>260</v>
      </c>
      <c r="AU90" s="25" t="s">
        <v>83</v>
      </c>
      <c r="AY90" s="25" t="s">
        <v>167</v>
      </c>
      <c r="BE90" s="215">
        <f t="shared" si="4"/>
        <v>0</v>
      </c>
      <c r="BF90" s="215">
        <f t="shared" si="5"/>
        <v>0</v>
      </c>
      <c r="BG90" s="215">
        <f t="shared" si="6"/>
        <v>0</v>
      </c>
      <c r="BH90" s="215">
        <f t="shared" si="7"/>
        <v>0</v>
      </c>
      <c r="BI90" s="215">
        <f t="shared" si="8"/>
        <v>0</v>
      </c>
      <c r="BJ90" s="25" t="s">
        <v>28</v>
      </c>
      <c r="BK90" s="215">
        <f t="shared" si="9"/>
        <v>0</v>
      </c>
      <c r="BL90" s="25" t="s">
        <v>243</v>
      </c>
      <c r="BM90" s="25" t="s">
        <v>204</v>
      </c>
    </row>
    <row r="91" spans="2:65" s="1" customFormat="1" ht="16.5" customHeight="1">
      <c r="B91" s="42"/>
      <c r="C91" s="260" t="s">
        <v>191</v>
      </c>
      <c r="D91" s="260" t="s">
        <v>260</v>
      </c>
      <c r="E91" s="261" t="s">
        <v>1613</v>
      </c>
      <c r="F91" s="262" t="s">
        <v>1614</v>
      </c>
      <c r="G91" s="263" t="s">
        <v>1381</v>
      </c>
      <c r="H91" s="264">
        <v>1</v>
      </c>
      <c r="I91" s="265"/>
      <c r="J91" s="266">
        <f t="shared" si="0"/>
        <v>0</v>
      </c>
      <c r="K91" s="262" t="s">
        <v>21</v>
      </c>
      <c r="L91" s="267"/>
      <c r="M91" s="268" t="s">
        <v>21</v>
      </c>
      <c r="N91" s="269" t="s">
        <v>46</v>
      </c>
      <c r="O91" s="43"/>
      <c r="P91" s="213">
        <f t="shared" si="1"/>
        <v>0</v>
      </c>
      <c r="Q91" s="213">
        <v>0.01</v>
      </c>
      <c r="R91" s="213">
        <f t="shared" si="2"/>
        <v>0.01</v>
      </c>
      <c r="S91" s="213">
        <v>0</v>
      </c>
      <c r="T91" s="214">
        <f t="shared" si="3"/>
        <v>0</v>
      </c>
      <c r="AR91" s="25" t="s">
        <v>322</v>
      </c>
      <c r="AT91" s="25" t="s">
        <v>260</v>
      </c>
      <c r="AU91" s="25" t="s">
        <v>83</v>
      </c>
      <c r="AY91" s="25" t="s">
        <v>167</v>
      </c>
      <c r="BE91" s="215">
        <f t="shared" si="4"/>
        <v>0</v>
      </c>
      <c r="BF91" s="215">
        <f t="shared" si="5"/>
        <v>0</v>
      </c>
      <c r="BG91" s="215">
        <f t="shared" si="6"/>
        <v>0</v>
      </c>
      <c r="BH91" s="215">
        <f t="shared" si="7"/>
        <v>0</v>
      </c>
      <c r="BI91" s="215">
        <f t="shared" si="8"/>
        <v>0</v>
      </c>
      <c r="BJ91" s="25" t="s">
        <v>28</v>
      </c>
      <c r="BK91" s="215">
        <f t="shared" si="9"/>
        <v>0</v>
      </c>
      <c r="BL91" s="25" t="s">
        <v>243</v>
      </c>
      <c r="BM91" s="25" t="s">
        <v>215</v>
      </c>
    </row>
    <row r="92" spans="2:65" s="1" customFormat="1" ht="16.5" customHeight="1">
      <c r="B92" s="42"/>
      <c r="C92" s="260" t="s">
        <v>195</v>
      </c>
      <c r="D92" s="260" t="s">
        <v>260</v>
      </c>
      <c r="E92" s="261" t="s">
        <v>1615</v>
      </c>
      <c r="F92" s="262" t="s">
        <v>1616</v>
      </c>
      <c r="G92" s="263" t="s">
        <v>1381</v>
      </c>
      <c r="H92" s="264">
        <v>4</v>
      </c>
      <c r="I92" s="265"/>
      <c r="J92" s="266">
        <f t="shared" si="0"/>
        <v>0</v>
      </c>
      <c r="K92" s="262" t="s">
        <v>21</v>
      </c>
      <c r="L92" s="267"/>
      <c r="M92" s="268" t="s">
        <v>21</v>
      </c>
      <c r="N92" s="269" t="s">
        <v>46</v>
      </c>
      <c r="O92" s="43"/>
      <c r="P92" s="213">
        <f t="shared" si="1"/>
        <v>0</v>
      </c>
      <c r="Q92" s="213">
        <v>1E-3</v>
      </c>
      <c r="R92" s="213">
        <f t="shared" si="2"/>
        <v>4.0000000000000001E-3</v>
      </c>
      <c r="S92" s="213">
        <v>0</v>
      </c>
      <c r="T92" s="214">
        <f t="shared" si="3"/>
        <v>0</v>
      </c>
      <c r="AR92" s="25" t="s">
        <v>322</v>
      </c>
      <c r="AT92" s="25" t="s">
        <v>260</v>
      </c>
      <c r="AU92" s="25" t="s">
        <v>83</v>
      </c>
      <c r="AY92" s="25" t="s">
        <v>167</v>
      </c>
      <c r="BE92" s="215">
        <f t="shared" si="4"/>
        <v>0</v>
      </c>
      <c r="BF92" s="215">
        <f t="shared" si="5"/>
        <v>0</v>
      </c>
      <c r="BG92" s="215">
        <f t="shared" si="6"/>
        <v>0</v>
      </c>
      <c r="BH92" s="215">
        <f t="shared" si="7"/>
        <v>0</v>
      </c>
      <c r="BI92" s="215">
        <f t="shared" si="8"/>
        <v>0</v>
      </c>
      <c r="BJ92" s="25" t="s">
        <v>28</v>
      </c>
      <c r="BK92" s="215">
        <f t="shared" si="9"/>
        <v>0</v>
      </c>
      <c r="BL92" s="25" t="s">
        <v>243</v>
      </c>
      <c r="BM92" s="25" t="s">
        <v>225</v>
      </c>
    </row>
    <row r="93" spans="2:65" s="1" customFormat="1" ht="16.5" customHeight="1">
      <c r="B93" s="42"/>
      <c r="C93" s="260" t="s">
        <v>199</v>
      </c>
      <c r="D93" s="260" t="s">
        <v>260</v>
      </c>
      <c r="E93" s="261" t="s">
        <v>1617</v>
      </c>
      <c r="F93" s="262" t="s">
        <v>1618</v>
      </c>
      <c r="G93" s="263" t="s">
        <v>1381</v>
      </c>
      <c r="H93" s="264">
        <v>1</v>
      </c>
      <c r="I93" s="265"/>
      <c r="J93" s="266">
        <f t="shared" si="0"/>
        <v>0</v>
      </c>
      <c r="K93" s="262" t="s">
        <v>21</v>
      </c>
      <c r="L93" s="267"/>
      <c r="M93" s="268" t="s">
        <v>21</v>
      </c>
      <c r="N93" s="269" t="s">
        <v>46</v>
      </c>
      <c r="O93" s="43"/>
      <c r="P93" s="213">
        <f t="shared" si="1"/>
        <v>0</v>
      </c>
      <c r="Q93" s="213">
        <v>1E-3</v>
      </c>
      <c r="R93" s="213">
        <f t="shared" si="2"/>
        <v>1E-3</v>
      </c>
      <c r="S93" s="213">
        <v>0</v>
      </c>
      <c r="T93" s="214">
        <f t="shared" si="3"/>
        <v>0</v>
      </c>
      <c r="AR93" s="25" t="s">
        <v>322</v>
      </c>
      <c r="AT93" s="25" t="s">
        <v>260</v>
      </c>
      <c r="AU93" s="25" t="s">
        <v>83</v>
      </c>
      <c r="AY93" s="25" t="s">
        <v>167</v>
      </c>
      <c r="BE93" s="215">
        <f t="shared" si="4"/>
        <v>0</v>
      </c>
      <c r="BF93" s="215">
        <f t="shared" si="5"/>
        <v>0</v>
      </c>
      <c r="BG93" s="215">
        <f t="shared" si="6"/>
        <v>0</v>
      </c>
      <c r="BH93" s="215">
        <f t="shared" si="7"/>
        <v>0</v>
      </c>
      <c r="BI93" s="215">
        <f t="shared" si="8"/>
        <v>0</v>
      </c>
      <c r="BJ93" s="25" t="s">
        <v>28</v>
      </c>
      <c r="BK93" s="215">
        <f t="shared" si="9"/>
        <v>0</v>
      </c>
      <c r="BL93" s="25" t="s">
        <v>243</v>
      </c>
      <c r="BM93" s="25" t="s">
        <v>236</v>
      </c>
    </row>
    <row r="94" spans="2:65" s="1" customFormat="1" ht="16.5" customHeight="1">
      <c r="B94" s="42"/>
      <c r="C94" s="260" t="s">
        <v>204</v>
      </c>
      <c r="D94" s="260" t="s">
        <v>260</v>
      </c>
      <c r="E94" s="261" t="s">
        <v>1619</v>
      </c>
      <c r="F94" s="262" t="s">
        <v>1620</v>
      </c>
      <c r="G94" s="263" t="s">
        <v>1381</v>
      </c>
      <c r="H94" s="264">
        <v>1</v>
      </c>
      <c r="I94" s="265"/>
      <c r="J94" s="266">
        <f t="shared" si="0"/>
        <v>0</v>
      </c>
      <c r="K94" s="262" t="s">
        <v>21</v>
      </c>
      <c r="L94" s="267"/>
      <c r="M94" s="268" t="s">
        <v>21</v>
      </c>
      <c r="N94" s="269" t="s">
        <v>46</v>
      </c>
      <c r="O94" s="43"/>
      <c r="P94" s="213">
        <f t="shared" si="1"/>
        <v>0</v>
      </c>
      <c r="Q94" s="213">
        <v>0.01</v>
      </c>
      <c r="R94" s="213">
        <f t="shared" si="2"/>
        <v>0.01</v>
      </c>
      <c r="S94" s="213">
        <v>0</v>
      </c>
      <c r="T94" s="214">
        <f t="shared" si="3"/>
        <v>0</v>
      </c>
      <c r="AR94" s="25" t="s">
        <v>322</v>
      </c>
      <c r="AT94" s="25" t="s">
        <v>260</v>
      </c>
      <c r="AU94" s="25" t="s">
        <v>83</v>
      </c>
      <c r="AY94" s="25" t="s">
        <v>167</v>
      </c>
      <c r="BE94" s="215">
        <f t="shared" si="4"/>
        <v>0</v>
      </c>
      <c r="BF94" s="215">
        <f t="shared" si="5"/>
        <v>0</v>
      </c>
      <c r="BG94" s="215">
        <f t="shared" si="6"/>
        <v>0</v>
      </c>
      <c r="BH94" s="215">
        <f t="shared" si="7"/>
        <v>0</v>
      </c>
      <c r="BI94" s="215">
        <f t="shared" si="8"/>
        <v>0</v>
      </c>
      <c r="BJ94" s="25" t="s">
        <v>28</v>
      </c>
      <c r="BK94" s="215">
        <f t="shared" si="9"/>
        <v>0</v>
      </c>
      <c r="BL94" s="25" t="s">
        <v>243</v>
      </c>
      <c r="BM94" s="25" t="s">
        <v>243</v>
      </c>
    </row>
    <row r="95" spans="2:65" s="1" customFormat="1" ht="16.5" customHeight="1">
      <c r="B95" s="42"/>
      <c r="C95" s="260" t="s">
        <v>211</v>
      </c>
      <c r="D95" s="260" t="s">
        <v>260</v>
      </c>
      <c r="E95" s="261" t="s">
        <v>1621</v>
      </c>
      <c r="F95" s="262" t="s">
        <v>1622</v>
      </c>
      <c r="G95" s="263" t="s">
        <v>1381</v>
      </c>
      <c r="H95" s="264">
        <v>3</v>
      </c>
      <c r="I95" s="265"/>
      <c r="J95" s="266">
        <f t="shared" si="0"/>
        <v>0</v>
      </c>
      <c r="K95" s="262" t="s">
        <v>21</v>
      </c>
      <c r="L95" s="267"/>
      <c r="M95" s="268" t="s">
        <v>21</v>
      </c>
      <c r="N95" s="269" t="s">
        <v>46</v>
      </c>
      <c r="O95" s="43"/>
      <c r="P95" s="213">
        <f t="shared" si="1"/>
        <v>0</v>
      </c>
      <c r="Q95" s="213">
        <v>1E-3</v>
      </c>
      <c r="R95" s="213">
        <f t="shared" si="2"/>
        <v>3.0000000000000001E-3</v>
      </c>
      <c r="S95" s="213">
        <v>0</v>
      </c>
      <c r="T95" s="214">
        <f t="shared" si="3"/>
        <v>0</v>
      </c>
      <c r="AR95" s="25" t="s">
        <v>322</v>
      </c>
      <c r="AT95" s="25" t="s">
        <v>260</v>
      </c>
      <c r="AU95" s="25" t="s">
        <v>83</v>
      </c>
      <c r="AY95" s="25" t="s">
        <v>167</v>
      </c>
      <c r="BE95" s="215">
        <f t="shared" si="4"/>
        <v>0</v>
      </c>
      <c r="BF95" s="215">
        <f t="shared" si="5"/>
        <v>0</v>
      </c>
      <c r="BG95" s="215">
        <f t="shared" si="6"/>
        <v>0</v>
      </c>
      <c r="BH95" s="215">
        <f t="shared" si="7"/>
        <v>0</v>
      </c>
      <c r="BI95" s="215">
        <f t="shared" si="8"/>
        <v>0</v>
      </c>
      <c r="BJ95" s="25" t="s">
        <v>28</v>
      </c>
      <c r="BK95" s="215">
        <f t="shared" si="9"/>
        <v>0</v>
      </c>
      <c r="BL95" s="25" t="s">
        <v>243</v>
      </c>
      <c r="BM95" s="25" t="s">
        <v>251</v>
      </c>
    </row>
    <row r="96" spans="2:65" s="1" customFormat="1" ht="16.5" customHeight="1">
      <c r="B96" s="42"/>
      <c r="C96" s="260" t="s">
        <v>215</v>
      </c>
      <c r="D96" s="260" t="s">
        <v>260</v>
      </c>
      <c r="E96" s="261" t="s">
        <v>1623</v>
      </c>
      <c r="F96" s="262" t="s">
        <v>1624</v>
      </c>
      <c r="G96" s="263" t="s">
        <v>1381</v>
      </c>
      <c r="H96" s="264">
        <v>3</v>
      </c>
      <c r="I96" s="265"/>
      <c r="J96" s="266">
        <f t="shared" si="0"/>
        <v>0</v>
      </c>
      <c r="K96" s="262" t="s">
        <v>21</v>
      </c>
      <c r="L96" s="267"/>
      <c r="M96" s="268" t="s">
        <v>21</v>
      </c>
      <c r="N96" s="269" t="s">
        <v>46</v>
      </c>
      <c r="O96" s="43"/>
      <c r="P96" s="213">
        <f t="shared" si="1"/>
        <v>0</v>
      </c>
      <c r="Q96" s="213">
        <v>1.5E-3</v>
      </c>
      <c r="R96" s="213">
        <f t="shared" si="2"/>
        <v>4.5000000000000005E-3</v>
      </c>
      <c r="S96" s="213">
        <v>0</v>
      </c>
      <c r="T96" s="214">
        <f t="shared" si="3"/>
        <v>0</v>
      </c>
      <c r="AR96" s="25" t="s">
        <v>322</v>
      </c>
      <c r="AT96" s="25" t="s">
        <v>260</v>
      </c>
      <c r="AU96" s="25" t="s">
        <v>83</v>
      </c>
      <c r="AY96" s="25" t="s">
        <v>167</v>
      </c>
      <c r="BE96" s="215">
        <f t="shared" si="4"/>
        <v>0</v>
      </c>
      <c r="BF96" s="215">
        <f t="shared" si="5"/>
        <v>0</v>
      </c>
      <c r="BG96" s="215">
        <f t="shared" si="6"/>
        <v>0</v>
      </c>
      <c r="BH96" s="215">
        <f t="shared" si="7"/>
        <v>0</v>
      </c>
      <c r="BI96" s="215">
        <f t="shared" si="8"/>
        <v>0</v>
      </c>
      <c r="BJ96" s="25" t="s">
        <v>28</v>
      </c>
      <c r="BK96" s="215">
        <f t="shared" si="9"/>
        <v>0</v>
      </c>
      <c r="BL96" s="25" t="s">
        <v>243</v>
      </c>
      <c r="BM96" s="25" t="s">
        <v>265</v>
      </c>
    </row>
    <row r="97" spans="2:65" s="1" customFormat="1" ht="16.5" customHeight="1">
      <c r="B97" s="42"/>
      <c r="C97" s="260" t="s">
        <v>219</v>
      </c>
      <c r="D97" s="260" t="s">
        <v>260</v>
      </c>
      <c r="E97" s="261" t="s">
        <v>1625</v>
      </c>
      <c r="F97" s="262" t="s">
        <v>1380</v>
      </c>
      <c r="G97" s="263" t="s">
        <v>1381</v>
      </c>
      <c r="H97" s="264">
        <v>3</v>
      </c>
      <c r="I97" s="265"/>
      <c r="J97" s="266">
        <f t="shared" si="0"/>
        <v>0</v>
      </c>
      <c r="K97" s="262" t="s">
        <v>21</v>
      </c>
      <c r="L97" s="267"/>
      <c r="M97" s="268" t="s">
        <v>21</v>
      </c>
      <c r="N97" s="269" t="s">
        <v>46</v>
      </c>
      <c r="O97" s="43"/>
      <c r="P97" s="213">
        <f t="shared" si="1"/>
        <v>0</v>
      </c>
      <c r="Q97" s="213">
        <v>1E-3</v>
      </c>
      <c r="R97" s="213">
        <f t="shared" si="2"/>
        <v>3.0000000000000001E-3</v>
      </c>
      <c r="S97" s="213">
        <v>0</v>
      </c>
      <c r="T97" s="214">
        <f t="shared" si="3"/>
        <v>0</v>
      </c>
      <c r="AR97" s="25" t="s">
        <v>322</v>
      </c>
      <c r="AT97" s="25" t="s">
        <v>260</v>
      </c>
      <c r="AU97" s="25" t="s">
        <v>83</v>
      </c>
      <c r="AY97" s="25" t="s">
        <v>167</v>
      </c>
      <c r="BE97" s="215">
        <f t="shared" si="4"/>
        <v>0</v>
      </c>
      <c r="BF97" s="215">
        <f t="shared" si="5"/>
        <v>0</v>
      </c>
      <c r="BG97" s="215">
        <f t="shared" si="6"/>
        <v>0</v>
      </c>
      <c r="BH97" s="215">
        <f t="shared" si="7"/>
        <v>0</v>
      </c>
      <c r="BI97" s="215">
        <f t="shared" si="8"/>
        <v>0</v>
      </c>
      <c r="BJ97" s="25" t="s">
        <v>28</v>
      </c>
      <c r="BK97" s="215">
        <f t="shared" si="9"/>
        <v>0</v>
      </c>
      <c r="BL97" s="25" t="s">
        <v>243</v>
      </c>
      <c r="BM97" s="25" t="s">
        <v>275</v>
      </c>
    </row>
    <row r="98" spans="2:65" s="1" customFormat="1" ht="16.5" customHeight="1">
      <c r="B98" s="42"/>
      <c r="C98" s="204" t="s">
        <v>225</v>
      </c>
      <c r="D98" s="204" t="s">
        <v>169</v>
      </c>
      <c r="E98" s="205" t="s">
        <v>1626</v>
      </c>
      <c r="F98" s="206" t="s">
        <v>1627</v>
      </c>
      <c r="G98" s="207" t="s">
        <v>1417</v>
      </c>
      <c r="H98" s="208">
        <v>28</v>
      </c>
      <c r="I98" s="209"/>
      <c r="J98" s="210">
        <f t="shared" si="0"/>
        <v>0</v>
      </c>
      <c r="K98" s="206" t="s">
        <v>21</v>
      </c>
      <c r="L98" s="62"/>
      <c r="M98" s="211" t="s">
        <v>21</v>
      </c>
      <c r="N98" s="212" t="s">
        <v>46</v>
      </c>
      <c r="O98" s="43"/>
      <c r="P98" s="213">
        <f t="shared" si="1"/>
        <v>0</v>
      </c>
      <c r="Q98" s="213">
        <v>0</v>
      </c>
      <c r="R98" s="213">
        <f t="shared" si="2"/>
        <v>0</v>
      </c>
      <c r="S98" s="213">
        <v>0</v>
      </c>
      <c r="T98" s="214">
        <f t="shared" si="3"/>
        <v>0</v>
      </c>
      <c r="AR98" s="25" t="s">
        <v>243</v>
      </c>
      <c r="AT98" s="25" t="s">
        <v>169</v>
      </c>
      <c r="AU98" s="25" t="s">
        <v>83</v>
      </c>
      <c r="AY98" s="25" t="s">
        <v>167</v>
      </c>
      <c r="BE98" s="215">
        <f t="shared" si="4"/>
        <v>0</v>
      </c>
      <c r="BF98" s="215">
        <f t="shared" si="5"/>
        <v>0</v>
      </c>
      <c r="BG98" s="215">
        <f t="shared" si="6"/>
        <v>0</v>
      </c>
      <c r="BH98" s="215">
        <f t="shared" si="7"/>
        <v>0</v>
      </c>
      <c r="BI98" s="215">
        <f t="shared" si="8"/>
        <v>0</v>
      </c>
      <c r="BJ98" s="25" t="s">
        <v>28</v>
      </c>
      <c r="BK98" s="215">
        <f t="shared" si="9"/>
        <v>0</v>
      </c>
      <c r="BL98" s="25" t="s">
        <v>243</v>
      </c>
      <c r="BM98" s="25" t="s">
        <v>282</v>
      </c>
    </row>
    <row r="99" spans="2:65" s="1" customFormat="1" ht="16.5" customHeight="1">
      <c r="B99" s="42"/>
      <c r="C99" s="204" t="s">
        <v>229</v>
      </c>
      <c r="D99" s="204" t="s">
        <v>169</v>
      </c>
      <c r="E99" s="205" t="s">
        <v>1628</v>
      </c>
      <c r="F99" s="206" t="s">
        <v>1629</v>
      </c>
      <c r="G99" s="207" t="s">
        <v>1381</v>
      </c>
      <c r="H99" s="208">
        <v>1</v>
      </c>
      <c r="I99" s="209"/>
      <c r="J99" s="210">
        <f t="shared" si="0"/>
        <v>0</v>
      </c>
      <c r="K99" s="206" t="s">
        <v>21</v>
      </c>
      <c r="L99" s="62"/>
      <c r="M99" s="211" t="s">
        <v>21</v>
      </c>
      <c r="N99" s="212" t="s">
        <v>46</v>
      </c>
      <c r="O99" s="43"/>
      <c r="P99" s="213">
        <f t="shared" si="1"/>
        <v>0</v>
      </c>
      <c r="Q99" s="213">
        <v>0.01</v>
      </c>
      <c r="R99" s="213">
        <f t="shared" si="2"/>
        <v>0.01</v>
      </c>
      <c r="S99" s="213">
        <v>0</v>
      </c>
      <c r="T99" s="214">
        <f t="shared" si="3"/>
        <v>0</v>
      </c>
      <c r="AR99" s="25" t="s">
        <v>243</v>
      </c>
      <c r="AT99" s="25" t="s">
        <v>169</v>
      </c>
      <c r="AU99" s="25" t="s">
        <v>83</v>
      </c>
      <c r="AY99" s="25" t="s">
        <v>167</v>
      </c>
      <c r="BE99" s="215">
        <f t="shared" si="4"/>
        <v>0</v>
      </c>
      <c r="BF99" s="215">
        <f t="shared" si="5"/>
        <v>0</v>
      </c>
      <c r="BG99" s="215">
        <f t="shared" si="6"/>
        <v>0</v>
      </c>
      <c r="BH99" s="215">
        <f t="shared" si="7"/>
        <v>0</v>
      </c>
      <c r="BI99" s="215">
        <f t="shared" si="8"/>
        <v>0</v>
      </c>
      <c r="BJ99" s="25" t="s">
        <v>28</v>
      </c>
      <c r="BK99" s="215">
        <f t="shared" si="9"/>
        <v>0</v>
      </c>
      <c r="BL99" s="25" t="s">
        <v>243</v>
      </c>
      <c r="BM99" s="25" t="s">
        <v>291</v>
      </c>
    </row>
    <row r="100" spans="2:65" s="1" customFormat="1" ht="51" customHeight="1">
      <c r="B100" s="42"/>
      <c r="C100" s="260" t="s">
        <v>236</v>
      </c>
      <c r="D100" s="260" t="s">
        <v>260</v>
      </c>
      <c r="E100" s="261" t="s">
        <v>1630</v>
      </c>
      <c r="F100" s="262" t="s">
        <v>1631</v>
      </c>
      <c r="G100" s="263" t="s">
        <v>1447</v>
      </c>
      <c r="H100" s="264">
        <v>1</v>
      </c>
      <c r="I100" s="265"/>
      <c r="J100" s="266">
        <f t="shared" si="0"/>
        <v>0</v>
      </c>
      <c r="K100" s="262" t="s">
        <v>21</v>
      </c>
      <c r="L100" s="267"/>
      <c r="M100" s="268" t="s">
        <v>21</v>
      </c>
      <c r="N100" s="269" t="s">
        <v>46</v>
      </c>
      <c r="O100" s="43"/>
      <c r="P100" s="213">
        <f t="shared" si="1"/>
        <v>0</v>
      </c>
      <c r="Q100" s="213">
        <v>0.5</v>
      </c>
      <c r="R100" s="213">
        <f t="shared" si="2"/>
        <v>0.5</v>
      </c>
      <c r="S100" s="213">
        <v>0</v>
      </c>
      <c r="T100" s="214">
        <f t="shared" si="3"/>
        <v>0</v>
      </c>
      <c r="AR100" s="25" t="s">
        <v>322</v>
      </c>
      <c r="AT100" s="25" t="s">
        <v>260</v>
      </c>
      <c r="AU100" s="25" t="s">
        <v>83</v>
      </c>
      <c r="AY100" s="25" t="s">
        <v>167</v>
      </c>
      <c r="BE100" s="215">
        <f t="shared" si="4"/>
        <v>0</v>
      </c>
      <c r="BF100" s="215">
        <f t="shared" si="5"/>
        <v>0</v>
      </c>
      <c r="BG100" s="215">
        <f t="shared" si="6"/>
        <v>0</v>
      </c>
      <c r="BH100" s="215">
        <f t="shared" si="7"/>
        <v>0</v>
      </c>
      <c r="BI100" s="215">
        <f t="shared" si="8"/>
        <v>0</v>
      </c>
      <c r="BJ100" s="25" t="s">
        <v>28</v>
      </c>
      <c r="BK100" s="215">
        <f t="shared" si="9"/>
        <v>0</v>
      </c>
      <c r="BL100" s="25" t="s">
        <v>243</v>
      </c>
      <c r="BM100" s="25" t="s">
        <v>297</v>
      </c>
    </row>
    <row r="101" spans="2:65" s="1" customFormat="1" ht="16.5" customHeight="1">
      <c r="B101" s="42"/>
      <c r="C101" s="260" t="s">
        <v>10</v>
      </c>
      <c r="D101" s="260" t="s">
        <v>260</v>
      </c>
      <c r="E101" s="261" t="s">
        <v>1632</v>
      </c>
      <c r="F101" s="262" t="s">
        <v>1633</v>
      </c>
      <c r="G101" s="263" t="s">
        <v>1381</v>
      </c>
      <c r="H101" s="264">
        <v>2</v>
      </c>
      <c r="I101" s="265"/>
      <c r="J101" s="266">
        <f t="shared" si="0"/>
        <v>0</v>
      </c>
      <c r="K101" s="262" t="s">
        <v>21</v>
      </c>
      <c r="L101" s="267"/>
      <c r="M101" s="268" t="s">
        <v>21</v>
      </c>
      <c r="N101" s="269" t="s">
        <v>46</v>
      </c>
      <c r="O101" s="43"/>
      <c r="P101" s="213">
        <f t="shared" si="1"/>
        <v>0</v>
      </c>
      <c r="Q101" s="213">
        <v>0.02</v>
      </c>
      <c r="R101" s="213">
        <f t="shared" si="2"/>
        <v>0.04</v>
      </c>
      <c r="S101" s="213">
        <v>0</v>
      </c>
      <c r="T101" s="214">
        <f t="shared" si="3"/>
        <v>0</v>
      </c>
      <c r="AR101" s="25" t="s">
        <v>322</v>
      </c>
      <c r="AT101" s="25" t="s">
        <v>260</v>
      </c>
      <c r="AU101" s="25" t="s">
        <v>83</v>
      </c>
      <c r="AY101" s="25" t="s">
        <v>167</v>
      </c>
      <c r="BE101" s="215">
        <f t="shared" si="4"/>
        <v>0</v>
      </c>
      <c r="BF101" s="215">
        <f t="shared" si="5"/>
        <v>0</v>
      </c>
      <c r="BG101" s="215">
        <f t="shared" si="6"/>
        <v>0</v>
      </c>
      <c r="BH101" s="215">
        <f t="shared" si="7"/>
        <v>0</v>
      </c>
      <c r="BI101" s="215">
        <f t="shared" si="8"/>
        <v>0</v>
      </c>
      <c r="BJ101" s="25" t="s">
        <v>28</v>
      </c>
      <c r="BK101" s="215">
        <f t="shared" si="9"/>
        <v>0</v>
      </c>
      <c r="BL101" s="25" t="s">
        <v>243</v>
      </c>
      <c r="BM101" s="25" t="s">
        <v>315</v>
      </c>
    </row>
    <row r="102" spans="2:65" s="1" customFormat="1" ht="16.5" customHeight="1">
      <c r="B102" s="42"/>
      <c r="C102" s="260" t="s">
        <v>243</v>
      </c>
      <c r="D102" s="260" t="s">
        <v>260</v>
      </c>
      <c r="E102" s="261" t="s">
        <v>1634</v>
      </c>
      <c r="F102" s="262" t="s">
        <v>1635</v>
      </c>
      <c r="G102" s="263" t="s">
        <v>260</v>
      </c>
      <c r="H102" s="264">
        <v>45</v>
      </c>
      <c r="I102" s="265"/>
      <c r="J102" s="266">
        <f t="shared" si="0"/>
        <v>0</v>
      </c>
      <c r="K102" s="262" t="s">
        <v>21</v>
      </c>
      <c r="L102" s="267"/>
      <c r="M102" s="268" t="s">
        <v>21</v>
      </c>
      <c r="N102" s="269" t="s">
        <v>46</v>
      </c>
      <c r="O102" s="43"/>
      <c r="P102" s="213">
        <f t="shared" si="1"/>
        <v>0</v>
      </c>
      <c r="Q102" s="213">
        <v>0.02</v>
      </c>
      <c r="R102" s="213">
        <f t="shared" si="2"/>
        <v>0.9</v>
      </c>
      <c r="S102" s="213">
        <v>0</v>
      </c>
      <c r="T102" s="214">
        <f t="shared" si="3"/>
        <v>0</v>
      </c>
      <c r="AR102" s="25" t="s">
        <v>322</v>
      </c>
      <c r="AT102" s="25" t="s">
        <v>260</v>
      </c>
      <c r="AU102" s="25" t="s">
        <v>83</v>
      </c>
      <c r="AY102" s="25" t="s">
        <v>167</v>
      </c>
      <c r="BE102" s="215">
        <f t="shared" si="4"/>
        <v>0</v>
      </c>
      <c r="BF102" s="215">
        <f t="shared" si="5"/>
        <v>0</v>
      </c>
      <c r="BG102" s="215">
        <f t="shared" si="6"/>
        <v>0</v>
      </c>
      <c r="BH102" s="215">
        <f t="shared" si="7"/>
        <v>0</v>
      </c>
      <c r="BI102" s="215">
        <f t="shared" si="8"/>
        <v>0</v>
      </c>
      <c r="BJ102" s="25" t="s">
        <v>28</v>
      </c>
      <c r="BK102" s="215">
        <f t="shared" si="9"/>
        <v>0</v>
      </c>
      <c r="BL102" s="25" t="s">
        <v>243</v>
      </c>
      <c r="BM102" s="25" t="s">
        <v>322</v>
      </c>
    </row>
    <row r="103" spans="2:65" s="1" customFormat="1" ht="16.5" customHeight="1">
      <c r="B103" s="42"/>
      <c r="C103" s="260" t="s">
        <v>248</v>
      </c>
      <c r="D103" s="260" t="s">
        <v>260</v>
      </c>
      <c r="E103" s="261" t="s">
        <v>1636</v>
      </c>
      <c r="F103" s="262" t="s">
        <v>1637</v>
      </c>
      <c r="G103" s="263" t="s">
        <v>260</v>
      </c>
      <c r="H103" s="264">
        <v>35</v>
      </c>
      <c r="I103" s="265"/>
      <c r="J103" s="266">
        <f t="shared" si="0"/>
        <v>0</v>
      </c>
      <c r="K103" s="262" t="s">
        <v>21</v>
      </c>
      <c r="L103" s="267"/>
      <c r="M103" s="268" t="s">
        <v>21</v>
      </c>
      <c r="N103" s="269" t="s">
        <v>46</v>
      </c>
      <c r="O103" s="43"/>
      <c r="P103" s="213">
        <f t="shared" si="1"/>
        <v>0</v>
      </c>
      <c r="Q103" s="213">
        <v>0.02</v>
      </c>
      <c r="R103" s="213">
        <f t="shared" si="2"/>
        <v>0.70000000000000007</v>
      </c>
      <c r="S103" s="213">
        <v>0</v>
      </c>
      <c r="T103" s="214">
        <f t="shared" si="3"/>
        <v>0</v>
      </c>
      <c r="AR103" s="25" t="s">
        <v>322</v>
      </c>
      <c r="AT103" s="25" t="s">
        <v>260</v>
      </c>
      <c r="AU103" s="25" t="s">
        <v>83</v>
      </c>
      <c r="AY103" s="25" t="s">
        <v>167</v>
      </c>
      <c r="BE103" s="215">
        <f t="shared" si="4"/>
        <v>0</v>
      </c>
      <c r="BF103" s="215">
        <f t="shared" si="5"/>
        <v>0</v>
      </c>
      <c r="BG103" s="215">
        <f t="shared" si="6"/>
        <v>0</v>
      </c>
      <c r="BH103" s="215">
        <f t="shared" si="7"/>
        <v>0</v>
      </c>
      <c r="BI103" s="215">
        <f t="shared" si="8"/>
        <v>0</v>
      </c>
      <c r="BJ103" s="25" t="s">
        <v>28</v>
      </c>
      <c r="BK103" s="215">
        <f t="shared" si="9"/>
        <v>0</v>
      </c>
      <c r="BL103" s="25" t="s">
        <v>243</v>
      </c>
      <c r="BM103" s="25" t="s">
        <v>331</v>
      </c>
    </row>
    <row r="104" spans="2:65" s="1" customFormat="1" ht="16.5" customHeight="1">
      <c r="B104" s="42"/>
      <c r="C104" s="260" t="s">
        <v>251</v>
      </c>
      <c r="D104" s="260" t="s">
        <v>260</v>
      </c>
      <c r="E104" s="261" t="s">
        <v>1638</v>
      </c>
      <c r="F104" s="262" t="s">
        <v>1639</v>
      </c>
      <c r="G104" s="263" t="s">
        <v>1381</v>
      </c>
      <c r="H104" s="264">
        <v>4</v>
      </c>
      <c r="I104" s="265"/>
      <c r="J104" s="266">
        <f t="shared" si="0"/>
        <v>0</v>
      </c>
      <c r="K104" s="262" t="s">
        <v>21</v>
      </c>
      <c r="L104" s="267"/>
      <c r="M104" s="268" t="s">
        <v>21</v>
      </c>
      <c r="N104" s="269" t="s">
        <v>46</v>
      </c>
      <c r="O104" s="43"/>
      <c r="P104" s="213">
        <f t="shared" si="1"/>
        <v>0</v>
      </c>
      <c r="Q104" s="213">
        <v>0.01</v>
      </c>
      <c r="R104" s="213">
        <f t="shared" si="2"/>
        <v>0.04</v>
      </c>
      <c r="S104" s="213">
        <v>0</v>
      </c>
      <c r="T104" s="214">
        <f t="shared" si="3"/>
        <v>0</v>
      </c>
      <c r="AR104" s="25" t="s">
        <v>322</v>
      </c>
      <c r="AT104" s="25" t="s">
        <v>260</v>
      </c>
      <c r="AU104" s="25" t="s">
        <v>83</v>
      </c>
      <c r="AY104" s="25" t="s">
        <v>167</v>
      </c>
      <c r="BE104" s="215">
        <f t="shared" si="4"/>
        <v>0</v>
      </c>
      <c r="BF104" s="215">
        <f t="shared" si="5"/>
        <v>0</v>
      </c>
      <c r="BG104" s="215">
        <f t="shared" si="6"/>
        <v>0</v>
      </c>
      <c r="BH104" s="215">
        <f t="shared" si="7"/>
        <v>0</v>
      </c>
      <c r="BI104" s="215">
        <f t="shared" si="8"/>
        <v>0</v>
      </c>
      <c r="BJ104" s="25" t="s">
        <v>28</v>
      </c>
      <c r="BK104" s="215">
        <f t="shared" si="9"/>
        <v>0</v>
      </c>
      <c r="BL104" s="25" t="s">
        <v>243</v>
      </c>
      <c r="BM104" s="25" t="s">
        <v>343</v>
      </c>
    </row>
    <row r="105" spans="2:65" s="1" customFormat="1" ht="16.5" customHeight="1">
      <c r="B105" s="42"/>
      <c r="C105" s="260" t="s">
        <v>259</v>
      </c>
      <c r="D105" s="260" t="s">
        <v>260</v>
      </c>
      <c r="E105" s="261" t="s">
        <v>1640</v>
      </c>
      <c r="F105" s="262" t="s">
        <v>1641</v>
      </c>
      <c r="G105" s="263" t="s">
        <v>1381</v>
      </c>
      <c r="H105" s="264">
        <v>2</v>
      </c>
      <c r="I105" s="265"/>
      <c r="J105" s="266">
        <f t="shared" si="0"/>
        <v>0</v>
      </c>
      <c r="K105" s="262" t="s">
        <v>21</v>
      </c>
      <c r="L105" s="267"/>
      <c r="M105" s="268" t="s">
        <v>21</v>
      </c>
      <c r="N105" s="269" t="s">
        <v>46</v>
      </c>
      <c r="O105" s="43"/>
      <c r="P105" s="213">
        <f t="shared" si="1"/>
        <v>0</v>
      </c>
      <c r="Q105" s="213">
        <v>0.02</v>
      </c>
      <c r="R105" s="213">
        <f t="shared" si="2"/>
        <v>0.04</v>
      </c>
      <c r="S105" s="213">
        <v>0</v>
      </c>
      <c r="T105" s="214">
        <f t="shared" si="3"/>
        <v>0</v>
      </c>
      <c r="AR105" s="25" t="s">
        <v>322</v>
      </c>
      <c r="AT105" s="25" t="s">
        <v>260</v>
      </c>
      <c r="AU105" s="25" t="s">
        <v>83</v>
      </c>
      <c r="AY105" s="25" t="s">
        <v>167</v>
      </c>
      <c r="BE105" s="215">
        <f t="shared" si="4"/>
        <v>0</v>
      </c>
      <c r="BF105" s="215">
        <f t="shared" si="5"/>
        <v>0</v>
      </c>
      <c r="BG105" s="215">
        <f t="shared" si="6"/>
        <v>0</v>
      </c>
      <c r="BH105" s="215">
        <f t="shared" si="7"/>
        <v>0</v>
      </c>
      <c r="BI105" s="215">
        <f t="shared" si="8"/>
        <v>0</v>
      </c>
      <c r="BJ105" s="25" t="s">
        <v>28</v>
      </c>
      <c r="BK105" s="215">
        <f t="shared" si="9"/>
        <v>0</v>
      </c>
      <c r="BL105" s="25" t="s">
        <v>243</v>
      </c>
      <c r="BM105" s="25" t="s">
        <v>353</v>
      </c>
    </row>
    <row r="106" spans="2:65" s="1" customFormat="1" ht="16.5" customHeight="1">
      <c r="B106" s="42"/>
      <c r="C106" s="260" t="s">
        <v>265</v>
      </c>
      <c r="D106" s="260" t="s">
        <v>260</v>
      </c>
      <c r="E106" s="261" t="s">
        <v>1642</v>
      </c>
      <c r="F106" s="262" t="s">
        <v>1643</v>
      </c>
      <c r="G106" s="263" t="s">
        <v>1381</v>
      </c>
      <c r="H106" s="264">
        <v>6</v>
      </c>
      <c r="I106" s="265"/>
      <c r="J106" s="266">
        <f t="shared" si="0"/>
        <v>0</v>
      </c>
      <c r="K106" s="262" t="s">
        <v>21</v>
      </c>
      <c r="L106" s="267"/>
      <c r="M106" s="268" t="s">
        <v>21</v>
      </c>
      <c r="N106" s="269" t="s">
        <v>46</v>
      </c>
      <c r="O106" s="43"/>
      <c r="P106" s="213">
        <f t="shared" si="1"/>
        <v>0</v>
      </c>
      <c r="Q106" s="213">
        <v>0.02</v>
      </c>
      <c r="R106" s="213">
        <f t="shared" si="2"/>
        <v>0.12</v>
      </c>
      <c r="S106" s="213">
        <v>0</v>
      </c>
      <c r="T106" s="214">
        <f t="shared" si="3"/>
        <v>0</v>
      </c>
      <c r="AR106" s="25" t="s">
        <v>322</v>
      </c>
      <c r="AT106" s="25" t="s">
        <v>260</v>
      </c>
      <c r="AU106" s="25" t="s">
        <v>83</v>
      </c>
      <c r="AY106" s="25" t="s">
        <v>167</v>
      </c>
      <c r="BE106" s="215">
        <f t="shared" si="4"/>
        <v>0</v>
      </c>
      <c r="BF106" s="215">
        <f t="shared" si="5"/>
        <v>0</v>
      </c>
      <c r="BG106" s="215">
        <f t="shared" si="6"/>
        <v>0</v>
      </c>
      <c r="BH106" s="215">
        <f t="shared" si="7"/>
        <v>0</v>
      </c>
      <c r="BI106" s="215">
        <f t="shared" si="8"/>
        <v>0</v>
      </c>
      <c r="BJ106" s="25" t="s">
        <v>28</v>
      </c>
      <c r="BK106" s="215">
        <f t="shared" si="9"/>
        <v>0</v>
      </c>
      <c r="BL106" s="25" t="s">
        <v>243</v>
      </c>
      <c r="BM106" s="25" t="s">
        <v>360</v>
      </c>
    </row>
    <row r="107" spans="2:65" s="1" customFormat="1" ht="25.5" customHeight="1">
      <c r="B107" s="42"/>
      <c r="C107" s="260" t="s">
        <v>9</v>
      </c>
      <c r="D107" s="260" t="s">
        <v>260</v>
      </c>
      <c r="E107" s="261" t="s">
        <v>1644</v>
      </c>
      <c r="F107" s="262" t="s">
        <v>1645</v>
      </c>
      <c r="G107" s="263" t="s">
        <v>1381</v>
      </c>
      <c r="H107" s="264">
        <v>8</v>
      </c>
      <c r="I107" s="265"/>
      <c r="J107" s="266">
        <f t="shared" si="0"/>
        <v>0</v>
      </c>
      <c r="K107" s="262" t="s">
        <v>21</v>
      </c>
      <c r="L107" s="267"/>
      <c r="M107" s="268" t="s">
        <v>21</v>
      </c>
      <c r="N107" s="269" t="s">
        <v>46</v>
      </c>
      <c r="O107" s="43"/>
      <c r="P107" s="213">
        <f t="shared" si="1"/>
        <v>0</v>
      </c>
      <c r="Q107" s="213">
        <v>3.0000000000000001E-3</v>
      </c>
      <c r="R107" s="213">
        <f t="shared" si="2"/>
        <v>2.4E-2</v>
      </c>
      <c r="S107" s="213">
        <v>0</v>
      </c>
      <c r="T107" s="214">
        <f t="shared" si="3"/>
        <v>0</v>
      </c>
      <c r="AR107" s="25" t="s">
        <v>322</v>
      </c>
      <c r="AT107" s="25" t="s">
        <v>260</v>
      </c>
      <c r="AU107" s="25" t="s">
        <v>83</v>
      </c>
      <c r="AY107" s="25" t="s">
        <v>167</v>
      </c>
      <c r="BE107" s="215">
        <f t="shared" si="4"/>
        <v>0</v>
      </c>
      <c r="BF107" s="215">
        <f t="shared" si="5"/>
        <v>0</v>
      </c>
      <c r="BG107" s="215">
        <f t="shared" si="6"/>
        <v>0</v>
      </c>
      <c r="BH107" s="215">
        <f t="shared" si="7"/>
        <v>0</v>
      </c>
      <c r="BI107" s="215">
        <f t="shared" si="8"/>
        <v>0</v>
      </c>
      <c r="BJ107" s="25" t="s">
        <v>28</v>
      </c>
      <c r="BK107" s="215">
        <f t="shared" si="9"/>
        <v>0</v>
      </c>
      <c r="BL107" s="25" t="s">
        <v>243</v>
      </c>
      <c r="BM107" s="25" t="s">
        <v>367</v>
      </c>
    </row>
    <row r="108" spans="2:65" s="1" customFormat="1" ht="25.5" customHeight="1">
      <c r="B108" s="42"/>
      <c r="C108" s="260" t="s">
        <v>275</v>
      </c>
      <c r="D108" s="260" t="s">
        <v>260</v>
      </c>
      <c r="E108" s="261" t="s">
        <v>1646</v>
      </c>
      <c r="F108" s="262" t="s">
        <v>1647</v>
      </c>
      <c r="G108" s="263" t="s">
        <v>1381</v>
      </c>
      <c r="H108" s="264">
        <v>6</v>
      </c>
      <c r="I108" s="265"/>
      <c r="J108" s="266">
        <f t="shared" si="0"/>
        <v>0</v>
      </c>
      <c r="K108" s="262" t="s">
        <v>21</v>
      </c>
      <c r="L108" s="267"/>
      <c r="M108" s="268" t="s">
        <v>21</v>
      </c>
      <c r="N108" s="269" t="s">
        <v>46</v>
      </c>
      <c r="O108" s="43"/>
      <c r="P108" s="213">
        <f t="shared" si="1"/>
        <v>0</v>
      </c>
      <c r="Q108" s="213">
        <v>0.03</v>
      </c>
      <c r="R108" s="213">
        <f t="shared" si="2"/>
        <v>0.18</v>
      </c>
      <c r="S108" s="213">
        <v>0</v>
      </c>
      <c r="T108" s="214">
        <f t="shared" si="3"/>
        <v>0</v>
      </c>
      <c r="AR108" s="25" t="s">
        <v>322</v>
      </c>
      <c r="AT108" s="25" t="s">
        <v>260</v>
      </c>
      <c r="AU108" s="25" t="s">
        <v>83</v>
      </c>
      <c r="AY108" s="25" t="s">
        <v>167</v>
      </c>
      <c r="BE108" s="215">
        <f t="shared" si="4"/>
        <v>0</v>
      </c>
      <c r="BF108" s="215">
        <f t="shared" si="5"/>
        <v>0</v>
      </c>
      <c r="BG108" s="215">
        <f t="shared" si="6"/>
        <v>0</v>
      </c>
      <c r="BH108" s="215">
        <f t="shared" si="7"/>
        <v>0</v>
      </c>
      <c r="BI108" s="215">
        <f t="shared" si="8"/>
        <v>0</v>
      </c>
      <c r="BJ108" s="25" t="s">
        <v>28</v>
      </c>
      <c r="BK108" s="215">
        <f t="shared" si="9"/>
        <v>0</v>
      </c>
      <c r="BL108" s="25" t="s">
        <v>243</v>
      </c>
      <c r="BM108" s="25" t="s">
        <v>375</v>
      </c>
    </row>
    <row r="109" spans="2:65" s="1" customFormat="1" ht="16.5" customHeight="1">
      <c r="B109" s="42"/>
      <c r="C109" s="260" t="s">
        <v>279</v>
      </c>
      <c r="D109" s="260" t="s">
        <v>260</v>
      </c>
      <c r="E109" s="261" t="s">
        <v>1648</v>
      </c>
      <c r="F109" s="262" t="s">
        <v>1649</v>
      </c>
      <c r="G109" s="263" t="s">
        <v>1381</v>
      </c>
      <c r="H109" s="264">
        <v>2</v>
      </c>
      <c r="I109" s="265"/>
      <c r="J109" s="266">
        <f t="shared" si="0"/>
        <v>0</v>
      </c>
      <c r="K109" s="262" t="s">
        <v>21</v>
      </c>
      <c r="L109" s="267"/>
      <c r="M109" s="268" t="s">
        <v>21</v>
      </c>
      <c r="N109" s="269" t="s">
        <v>46</v>
      </c>
      <c r="O109" s="43"/>
      <c r="P109" s="213">
        <f t="shared" si="1"/>
        <v>0</v>
      </c>
      <c r="Q109" s="213">
        <v>0.02</v>
      </c>
      <c r="R109" s="213">
        <f t="shared" si="2"/>
        <v>0.04</v>
      </c>
      <c r="S109" s="213">
        <v>0</v>
      </c>
      <c r="T109" s="214">
        <f t="shared" si="3"/>
        <v>0</v>
      </c>
      <c r="AR109" s="25" t="s">
        <v>322</v>
      </c>
      <c r="AT109" s="25" t="s">
        <v>260</v>
      </c>
      <c r="AU109" s="25" t="s">
        <v>83</v>
      </c>
      <c r="AY109" s="25" t="s">
        <v>167</v>
      </c>
      <c r="BE109" s="215">
        <f t="shared" si="4"/>
        <v>0</v>
      </c>
      <c r="BF109" s="215">
        <f t="shared" si="5"/>
        <v>0</v>
      </c>
      <c r="BG109" s="215">
        <f t="shared" si="6"/>
        <v>0</v>
      </c>
      <c r="BH109" s="215">
        <f t="shared" si="7"/>
        <v>0</v>
      </c>
      <c r="BI109" s="215">
        <f t="shared" si="8"/>
        <v>0</v>
      </c>
      <c r="BJ109" s="25" t="s">
        <v>28</v>
      </c>
      <c r="BK109" s="215">
        <f t="shared" si="9"/>
        <v>0</v>
      </c>
      <c r="BL109" s="25" t="s">
        <v>243</v>
      </c>
      <c r="BM109" s="25" t="s">
        <v>384</v>
      </c>
    </row>
    <row r="110" spans="2:65" s="1" customFormat="1" ht="16.5" customHeight="1">
      <c r="B110" s="42"/>
      <c r="C110" s="260" t="s">
        <v>282</v>
      </c>
      <c r="D110" s="260" t="s">
        <v>260</v>
      </c>
      <c r="E110" s="261" t="s">
        <v>1650</v>
      </c>
      <c r="F110" s="262" t="s">
        <v>1651</v>
      </c>
      <c r="G110" s="263" t="s">
        <v>1652</v>
      </c>
      <c r="H110" s="264">
        <v>200</v>
      </c>
      <c r="I110" s="265"/>
      <c r="J110" s="266">
        <f t="shared" si="0"/>
        <v>0</v>
      </c>
      <c r="K110" s="262" t="s">
        <v>21</v>
      </c>
      <c r="L110" s="267"/>
      <c r="M110" s="268" t="s">
        <v>21</v>
      </c>
      <c r="N110" s="269" t="s">
        <v>46</v>
      </c>
      <c r="O110" s="43"/>
      <c r="P110" s="213">
        <f t="shared" si="1"/>
        <v>0</v>
      </c>
      <c r="Q110" s="213">
        <v>1E-3</v>
      </c>
      <c r="R110" s="213">
        <f t="shared" si="2"/>
        <v>0.2</v>
      </c>
      <c r="S110" s="213">
        <v>0</v>
      </c>
      <c r="T110" s="214">
        <f t="shared" si="3"/>
        <v>0</v>
      </c>
      <c r="AR110" s="25" t="s">
        <v>322</v>
      </c>
      <c r="AT110" s="25" t="s">
        <v>260</v>
      </c>
      <c r="AU110" s="25" t="s">
        <v>83</v>
      </c>
      <c r="AY110" s="25" t="s">
        <v>167</v>
      </c>
      <c r="BE110" s="215">
        <f t="shared" si="4"/>
        <v>0</v>
      </c>
      <c r="BF110" s="215">
        <f t="shared" si="5"/>
        <v>0</v>
      </c>
      <c r="BG110" s="215">
        <f t="shared" si="6"/>
        <v>0</v>
      </c>
      <c r="BH110" s="215">
        <f t="shared" si="7"/>
        <v>0</v>
      </c>
      <c r="BI110" s="215">
        <f t="shared" si="8"/>
        <v>0</v>
      </c>
      <c r="BJ110" s="25" t="s">
        <v>28</v>
      </c>
      <c r="BK110" s="215">
        <f t="shared" si="9"/>
        <v>0</v>
      </c>
      <c r="BL110" s="25" t="s">
        <v>243</v>
      </c>
      <c r="BM110" s="25" t="s">
        <v>393</v>
      </c>
    </row>
    <row r="111" spans="2:65" s="1" customFormat="1" ht="16.5" customHeight="1">
      <c r="B111" s="42"/>
      <c r="C111" s="260" t="s">
        <v>287</v>
      </c>
      <c r="D111" s="260" t="s">
        <v>260</v>
      </c>
      <c r="E111" s="261" t="s">
        <v>1653</v>
      </c>
      <c r="F111" s="262" t="s">
        <v>1654</v>
      </c>
      <c r="G111" s="263" t="s">
        <v>1652</v>
      </c>
      <c r="H111" s="264">
        <v>200</v>
      </c>
      <c r="I111" s="265"/>
      <c r="J111" s="266">
        <f t="shared" si="0"/>
        <v>0</v>
      </c>
      <c r="K111" s="262" t="s">
        <v>21</v>
      </c>
      <c r="L111" s="267"/>
      <c r="M111" s="268" t="s">
        <v>21</v>
      </c>
      <c r="N111" s="269" t="s">
        <v>46</v>
      </c>
      <c r="O111" s="43"/>
      <c r="P111" s="213">
        <f t="shared" si="1"/>
        <v>0</v>
      </c>
      <c r="Q111" s="213">
        <v>1E-3</v>
      </c>
      <c r="R111" s="213">
        <f t="shared" si="2"/>
        <v>0.2</v>
      </c>
      <c r="S111" s="213">
        <v>0</v>
      </c>
      <c r="T111" s="214">
        <f t="shared" si="3"/>
        <v>0</v>
      </c>
      <c r="AR111" s="25" t="s">
        <v>322</v>
      </c>
      <c r="AT111" s="25" t="s">
        <v>260</v>
      </c>
      <c r="AU111" s="25" t="s">
        <v>83</v>
      </c>
      <c r="AY111" s="25" t="s">
        <v>167</v>
      </c>
      <c r="BE111" s="215">
        <f t="shared" si="4"/>
        <v>0</v>
      </c>
      <c r="BF111" s="215">
        <f t="shared" si="5"/>
        <v>0</v>
      </c>
      <c r="BG111" s="215">
        <f t="shared" si="6"/>
        <v>0</v>
      </c>
      <c r="BH111" s="215">
        <f t="shared" si="7"/>
        <v>0</v>
      </c>
      <c r="BI111" s="215">
        <f t="shared" si="8"/>
        <v>0</v>
      </c>
      <c r="BJ111" s="25" t="s">
        <v>28</v>
      </c>
      <c r="BK111" s="215">
        <f t="shared" si="9"/>
        <v>0</v>
      </c>
      <c r="BL111" s="25" t="s">
        <v>243</v>
      </c>
      <c r="BM111" s="25" t="s">
        <v>403</v>
      </c>
    </row>
    <row r="112" spans="2:65" s="1" customFormat="1" ht="25.5" customHeight="1">
      <c r="B112" s="42"/>
      <c r="C112" s="260" t="s">
        <v>291</v>
      </c>
      <c r="D112" s="260" t="s">
        <v>260</v>
      </c>
      <c r="E112" s="261" t="s">
        <v>1655</v>
      </c>
      <c r="F112" s="262" t="s">
        <v>1656</v>
      </c>
      <c r="G112" s="263" t="s">
        <v>1381</v>
      </c>
      <c r="H112" s="264">
        <v>1</v>
      </c>
      <c r="I112" s="265"/>
      <c r="J112" s="266">
        <f t="shared" si="0"/>
        <v>0</v>
      </c>
      <c r="K112" s="262" t="s">
        <v>21</v>
      </c>
      <c r="L112" s="267"/>
      <c r="M112" s="268" t="s">
        <v>21</v>
      </c>
      <c r="N112" s="269" t="s">
        <v>46</v>
      </c>
      <c r="O112" s="43"/>
      <c r="P112" s="213">
        <f t="shared" si="1"/>
        <v>0</v>
      </c>
      <c r="Q112" s="213">
        <v>0.2</v>
      </c>
      <c r="R112" s="213">
        <f t="shared" si="2"/>
        <v>0.2</v>
      </c>
      <c r="S112" s="213">
        <v>0</v>
      </c>
      <c r="T112" s="214">
        <f t="shared" si="3"/>
        <v>0</v>
      </c>
      <c r="AR112" s="25" t="s">
        <v>322</v>
      </c>
      <c r="AT112" s="25" t="s">
        <v>260</v>
      </c>
      <c r="AU112" s="25" t="s">
        <v>83</v>
      </c>
      <c r="AY112" s="25" t="s">
        <v>167</v>
      </c>
      <c r="BE112" s="215">
        <f t="shared" si="4"/>
        <v>0</v>
      </c>
      <c r="BF112" s="215">
        <f t="shared" si="5"/>
        <v>0</v>
      </c>
      <c r="BG112" s="215">
        <f t="shared" si="6"/>
        <v>0</v>
      </c>
      <c r="BH112" s="215">
        <f t="shared" si="7"/>
        <v>0</v>
      </c>
      <c r="BI112" s="215">
        <f t="shared" si="8"/>
        <v>0</v>
      </c>
      <c r="BJ112" s="25" t="s">
        <v>28</v>
      </c>
      <c r="BK112" s="215">
        <f t="shared" si="9"/>
        <v>0</v>
      </c>
      <c r="BL112" s="25" t="s">
        <v>243</v>
      </c>
      <c r="BM112" s="25" t="s">
        <v>412</v>
      </c>
    </row>
    <row r="113" spans="2:65" s="1" customFormat="1" ht="16.5" customHeight="1">
      <c r="B113" s="42"/>
      <c r="C113" s="260" t="s">
        <v>294</v>
      </c>
      <c r="D113" s="260" t="s">
        <v>260</v>
      </c>
      <c r="E113" s="261" t="s">
        <v>1657</v>
      </c>
      <c r="F113" s="262" t="s">
        <v>1658</v>
      </c>
      <c r="G113" s="263" t="s">
        <v>260</v>
      </c>
      <c r="H113" s="264">
        <v>10</v>
      </c>
      <c r="I113" s="265"/>
      <c r="J113" s="266">
        <f t="shared" si="0"/>
        <v>0</v>
      </c>
      <c r="K113" s="262" t="s">
        <v>21</v>
      </c>
      <c r="L113" s="267"/>
      <c r="M113" s="268" t="s">
        <v>21</v>
      </c>
      <c r="N113" s="269" t="s">
        <v>46</v>
      </c>
      <c r="O113" s="43"/>
      <c r="P113" s="213">
        <f t="shared" si="1"/>
        <v>0</v>
      </c>
      <c r="Q113" s="213">
        <v>0.01</v>
      </c>
      <c r="R113" s="213">
        <f t="shared" si="2"/>
        <v>0.1</v>
      </c>
      <c r="S113" s="213">
        <v>0</v>
      </c>
      <c r="T113" s="214">
        <f t="shared" si="3"/>
        <v>0</v>
      </c>
      <c r="AR113" s="25" t="s">
        <v>322</v>
      </c>
      <c r="AT113" s="25" t="s">
        <v>260</v>
      </c>
      <c r="AU113" s="25" t="s">
        <v>83</v>
      </c>
      <c r="AY113" s="25" t="s">
        <v>167</v>
      </c>
      <c r="BE113" s="215">
        <f t="shared" si="4"/>
        <v>0</v>
      </c>
      <c r="BF113" s="215">
        <f t="shared" si="5"/>
        <v>0</v>
      </c>
      <c r="BG113" s="215">
        <f t="shared" si="6"/>
        <v>0</v>
      </c>
      <c r="BH113" s="215">
        <f t="shared" si="7"/>
        <v>0</v>
      </c>
      <c r="BI113" s="215">
        <f t="shared" si="8"/>
        <v>0</v>
      </c>
      <c r="BJ113" s="25" t="s">
        <v>28</v>
      </c>
      <c r="BK113" s="215">
        <f t="shared" si="9"/>
        <v>0</v>
      </c>
      <c r="BL113" s="25" t="s">
        <v>243</v>
      </c>
      <c r="BM113" s="25" t="s">
        <v>422</v>
      </c>
    </row>
    <row r="114" spans="2:65" s="1" customFormat="1" ht="16.5" customHeight="1">
      <c r="B114" s="42"/>
      <c r="C114" s="204" t="s">
        <v>297</v>
      </c>
      <c r="D114" s="204" t="s">
        <v>169</v>
      </c>
      <c r="E114" s="205" t="s">
        <v>1659</v>
      </c>
      <c r="F114" s="206" t="s">
        <v>1660</v>
      </c>
      <c r="G114" s="207" t="s">
        <v>1381</v>
      </c>
      <c r="H114" s="208">
        <v>3</v>
      </c>
      <c r="I114" s="209"/>
      <c r="J114" s="210">
        <f t="shared" si="0"/>
        <v>0</v>
      </c>
      <c r="K114" s="206" t="s">
        <v>21</v>
      </c>
      <c r="L114" s="62"/>
      <c r="M114" s="211" t="s">
        <v>21</v>
      </c>
      <c r="N114" s="212" t="s">
        <v>46</v>
      </c>
      <c r="O114" s="43"/>
      <c r="P114" s="213">
        <f t="shared" si="1"/>
        <v>0</v>
      </c>
      <c r="Q114" s="213">
        <v>0</v>
      </c>
      <c r="R114" s="213">
        <f t="shared" si="2"/>
        <v>0</v>
      </c>
      <c r="S114" s="213">
        <v>0</v>
      </c>
      <c r="T114" s="214">
        <f t="shared" si="3"/>
        <v>0</v>
      </c>
      <c r="AR114" s="25" t="s">
        <v>243</v>
      </c>
      <c r="AT114" s="25" t="s">
        <v>169</v>
      </c>
      <c r="AU114" s="25" t="s">
        <v>83</v>
      </c>
      <c r="AY114" s="25" t="s">
        <v>167</v>
      </c>
      <c r="BE114" s="215">
        <f t="shared" si="4"/>
        <v>0</v>
      </c>
      <c r="BF114" s="215">
        <f t="shared" si="5"/>
        <v>0</v>
      </c>
      <c r="BG114" s="215">
        <f t="shared" si="6"/>
        <v>0</v>
      </c>
      <c r="BH114" s="215">
        <f t="shared" si="7"/>
        <v>0</v>
      </c>
      <c r="BI114" s="215">
        <f t="shared" si="8"/>
        <v>0</v>
      </c>
      <c r="BJ114" s="25" t="s">
        <v>28</v>
      </c>
      <c r="BK114" s="215">
        <f t="shared" si="9"/>
        <v>0</v>
      </c>
      <c r="BL114" s="25" t="s">
        <v>243</v>
      </c>
      <c r="BM114" s="25" t="s">
        <v>430</v>
      </c>
    </row>
    <row r="115" spans="2:65" s="1" customFormat="1" ht="16.5" customHeight="1">
      <c r="B115" s="42"/>
      <c r="C115" s="204" t="s">
        <v>301</v>
      </c>
      <c r="D115" s="204" t="s">
        <v>169</v>
      </c>
      <c r="E115" s="205" t="s">
        <v>1661</v>
      </c>
      <c r="F115" s="206" t="s">
        <v>1662</v>
      </c>
      <c r="G115" s="207" t="s">
        <v>1596</v>
      </c>
      <c r="H115" s="208">
        <v>72</v>
      </c>
      <c r="I115" s="209"/>
      <c r="J115" s="210">
        <f t="shared" si="0"/>
        <v>0</v>
      </c>
      <c r="K115" s="206" t="s">
        <v>21</v>
      </c>
      <c r="L115" s="62"/>
      <c r="M115" s="211" t="s">
        <v>21</v>
      </c>
      <c r="N115" s="212" t="s">
        <v>46</v>
      </c>
      <c r="O115" s="43"/>
      <c r="P115" s="213">
        <f t="shared" si="1"/>
        <v>0</v>
      </c>
      <c r="Q115" s="213">
        <v>0</v>
      </c>
      <c r="R115" s="213">
        <f t="shared" si="2"/>
        <v>0</v>
      </c>
      <c r="S115" s="213">
        <v>0</v>
      </c>
      <c r="T115" s="214">
        <f t="shared" si="3"/>
        <v>0</v>
      </c>
      <c r="AR115" s="25" t="s">
        <v>243</v>
      </c>
      <c r="AT115" s="25" t="s">
        <v>169</v>
      </c>
      <c r="AU115" s="25" t="s">
        <v>83</v>
      </c>
      <c r="AY115" s="25" t="s">
        <v>167</v>
      </c>
      <c r="BE115" s="215">
        <f t="shared" si="4"/>
        <v>0</v>
      </c>
      <c r="BF115" s="215">
        <f t="shared" si="5"/>
        <v>0</v>
      </c>
      <c r="BG115" s="215">
        <f t="shared" si="6"/>
        <v>0</v>
      </c>
      <c r="BH115" s="215">
        <f t="shared" si="7"/>
        <v>0</v>
      </c>
      <c r="BI115" s="215">
        <f t="shared" si="8"/>
        <v>0</v>
      </c>
      <c r="BJ115" s="25" t="s">
        <v>28</v>
      </c>
      <c r="BK115" s="215">
        <f t="shared" si="9"/>
        <v>0</v>
      </c>
      <c r="BL115" s="25" t="s">
        <v>243</v>
      </c>
      <c r="BM115" s="25" t="s">
        <v>440</v>
      </c>
    </row>
    <row r="116" spans="2:65" s="1" customFormat="1" ht="16.5" customHeight="1">
      <c r="B116" s="42"/>
      <c r="C116" s="204" t="s">
        <v>315</v>
      </c>
      <c r="D116" s="204" t="s">
        <v>169</v>
      </c>
      <c r="E116" s="205" t="s">
        <v>1663</v>
      </c>
      <c r="F116" s="206" t="s">
        <v>1664</v>
      </c>
      <c r="G116" s="207" t="s">
        <v>1420</v>
      </c>
      <c r="H116" s="208">
        <v>3.468</v>
      </c>
      <c r="I116" s="209"/>
      <c r="J116" s="210">
        <f t="shared" si="0"/>
        <v>0</v>
      </c>
      <c r="K116" s="206" t="s">
        <v>21</v>
      </c>
      <c r="L116" s="62"/>
      <c r="M116" s="211" t="s">
        <v>21</v>
      </c>
      <c r="N116" s="271" t="s">
        <v>46</v>
      </c>
      <c r="O116" s="272"/>
      <c r="P116" s="273">
        <f t="shared" si="1"/>
        <v>0</v>
      </c>
      <c r="Q116" s="273">
        <v>0</v>
      </c>
      <c r="R116" s="273">
        <f t="shared" si="2"/>
        <v>0</v>
      </c>
      <c r="S116" s="273">
        <v>0</v>
      </c>
      <c r="T116" s="274">
        <f t="shared" si="3"/>
        <v>0</v>
      </c>
      <c r="AR116" s="25" t="s">
        <v>243</v>
      </c>
      <c r="AT116" s="25" t="s">
        <v>169</v>
      </c>
      <c r="AU116" s="25" t="s">
        <v>83</v>
      </c>
      <c r="AY116" s="25" t="s">
        <v>167</v>
      </c>
      <c r="BE116" s="215">
        <f t="shared" si="4"/>
        <v>0</v>
      </c>
      <c r="BF116" s="215">
        <f t="shared" si="5"/>
        <v>0</v>
      </c>
      <c r="BG116" s="215">
        <f t="shared" si="6"/>
        <v>0</v>
      </c>
      <c r="BH116" s="215">
        <f t="shared" si="7"/>
        <v>0</v>
      </c>
      <c r="BI116" s="215">
        <f t="shared" si="8"/>
        <v>0</v>
      </c>
      <c r="BJ116" s="25" t="s">
        <v>28</v>
      </c>
      <c r="BK116" s="215">
        <f t="shared" si="9"/>
        <v>0</v>
      </c>
      <c r="BL116" s="25" t="s">
        <v>243</v>
      </c>
      <c r="BM116" s="25" t="s">
        <v>448</v>
      </c>
    </row>
    <row r="117" spans="2:65" s="1" customFormat="1" ht="6.9" customHeight="1">
      <c r="B117" s="57"/>
      <c r="C117" s="58"/>
      <c r="D117" s="58"/>
      <c r="E117" s="58"/>
      <c r="F117" s="58"/>
      <c r="G117" s="58"/>
      <c r="H117" s="58"/>
      <c r="I117" s="149"/>
      <c r="J117" s="58"/>
      <c r="K117" s="58"/>
      <c r="L117" s="62"/>
    </row>
  </sheetData>
  <sheetProtection algorithmName="SHA-512" hashValue="BRS+JXBUVwiYYn1JzEy4QJ83UsSzvS5twlPvrBzdd+zQpgqARRte2CGlsxDbKxjxET+DlstcFWZ5PgCZ4cfOPg==" saltValue="MQZyTj9EH/WXxHt7hAv8tbe8awkw8l+Wa8L94WSqP2imRMcEdLqPeXBrZg1VrY/ZqqEEC4h7vQWEHKybZm4jwQ==" spinCount="100000" sheet="1" objects="1" scenarios="1" formatColumns="0" formatRows="0" autoFilter="0"/>
  <autoFilter ref="C83:K116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110</v>
      </c>
      <c r="G1" s="398" t="s">
        <v>111</v>
      </c>
      <c r="H1" s="398"/>
      <c r="I1" s="125"/>
      <c r="J1" s="124" t="s">
        <v>112</v>
      </c>
      <c r="K1" s="123" t="s">
        <v>113</v>
      </c>
      <c r="L1" s="124" t="s">
        <v>114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5" t="s">
        <v>100</v>
      </c>
    </row>
    <row r="3" spans="1:70" ht="6.9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83</v>
      </c>
    </row>
    <row r="4" spans="1:70" ht="36.9" customHeight="1">
      <c r="B4" s="29"/>
      <c r="C4" s="30"/>
      <c r="D4" s="31" t="s">
        <v>115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3.2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399" t="str">
        <f>'Rekapitulace stavby'!K6</f>
        <v>Modernizace stávající infrastruktury FFP -  Bezručovo nám.13, Opava (2017-I)</v>
      </c>
      <c r="F7" s="405"/>
      <c r="G7" s="405"/>
      <c r="H7" s="405"/>
      <c r="I7" s="127"/>
      <c r="J7" s="30"/>
      <c r="K7" s="32"/>
    </row>
    <row r="8" spans="1:70" ht="13.2">
      <c r="B8" s="29"/>
      <c r="C8" s="30"/>
      <c r="D8" s="38" t="s">
        <v>116</v>
      </c>
      <c r="E8" s="30"/>
      <c r="F8" s="30"/>
      <c r="G8" s="30"/>
      <c r="H8" s="30"/>
      <c r="I8" s="127"/>
      <c r="J8" s="30"/>
      <c r="K8" s="32"/>
    </row>
    <row r="9" spans="1:70" s="1" customFormat="1" ht="16.5" customHeight="1">
      <c r="B9" s="42"/>
      <c r="C9" s="43"/>
      <c r="D9" s="43"/>
      <c r="E9" s="399" t="s">
        <v>117</v>
      </c>
      <c r="F9" s="400"/>
      <c r="G9" s="400"/>
      <c r="H9" s="400"/>
      <c r="I9" s="128"/>
      <c r="J9" s="43"/>
      <c r="K9" s="46"/>
    </row>
    <row r="10" spans="1:70" s="1" customFormat="1" ht="13.2">
      <c r="B10" s="42"/>
      <c r="C10" s="43"/>
      <c r="D10" s="38" t="s">
        <v>118</v>
      </c>
      <c r="E10" s="43"/>
      <c r="F10" s="43"/>
      <c r="G10" s="43"/>
      <c r="H10" s="43"/>
      <c r="I10" s="128"/>
      <c r="J10" s="43"/>
      <c r="K10" s="46"/>
    </row>
    <row r="11" spans="1:70" s="1" customFormat="1" ht="36.9" customHeight="1">
      <c r="B11" s="42"/>
      <c r="C11" s="43"/>
      <c r="D11" s="43"/>
      <c r="E11" s="401" t="s">
        <v>1665</v>
      </c>
      <c r="F11" s="400"/>
      <c r="G11" s="400"/>
      <c r="H11" s="400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29" t="s">
        <v>26</v>
      </c>
      <c r="J14" s="130" t="str">
        <f>'Rekapitulace stavby'!AN8</f>
        <v>15. 1. 2018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" customHeight="1">
      <c r="B16" s="42"/>
      <c r="C16" s="43"/>
      <c r="D16" s="38" t="s">
        <v>29</v>
      </c>
      <c r="E16" s="43"/>
      <c r="F16" s="43"/>
      <c r="G16" s="43"/>
      <c r="H16" s="43"/>
      <c r="I16" s="129" t="s">
        <v>30</v>
      </c>
      <c r="J16" s="36" t="s">
        <v>31</v>
      </c>
      <c r="K16" s="46"/>
    </row>
    <row r="17" spans="2:11" s="1" customFormat="1" ht="18" customHeight="1">
      <c r="B17" s="42"/>
      <c r="C17" s="43"/>
      <c r="D17" s="43"/>
      <c r="E17" s="36" t="s">
        <v>32</v>
      </c>
      <c r="F17" s="43"/>
      <c r="G17" s="43"/>
      <c r="H17" s="43"/>
      <c r="I17" s="129" t="s">
        <v>33</v>
      </c>
      <c r="J17" s="36" t="s">
        <v>34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" customHeight="1">
      <c r="B19" s="42"/>
      <c r="C19" s="43"/>
      <c r="D19" s="38" t="s">
        <v>35</v>
      </c>
      <c r="E19" s="43"/>
      <c r="F19" s="43"/>
      <c r="G19" s="43"/>
      <c r="H19" s="43"/>
      <c r="I19" s="129" t="s">
        <v>30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33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" customHeight="1">
      <c r="B22" s="42"/>
      <c r="C22" s="43"/>
      <c r="D22" s="38" t="s">
        <v>38</v>
      </c>
      <c r="E22" s="43"/>
      <c r="F22" s="43"/>
      <c r="G22" s="43"/>
      <c r="H22" s="43"/>
      <c r="I22" s="129" t="s">
        <v>30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33</v>
      </c>
      <c r="J23" s="36" t="str">
        <f>IF('Rekapitulace stavby'!AN17="","",'Rekapitulace stavby'!AN17)</f>
        <v/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393" t="s">
        <v>21</v>
      </c>
      <c r="F26" s="393"/>
      <c r="G26" s="393"/>
      <c r="H26" s="393"/>
      <c r="I26" s="133"/>
      <c r="J26" s="132"/>
      <c r="K26" s="134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41</v>
      </c>
      <c r="E29" s="43"/>
      <c r="F29" s="43"/>
      <c r="G29" s="43"/>
      <c r="H29" s="43"/>
      <c r="I29" s="128"/>
      <c r="J29" s="138">
        <f>ROUND(J89,0)</f>
        <v>0</v>
      </c>
      <c r="K29" s="46"/>
    </row>
    <row r="30" spans="2:11" s="1" customFormat="1" ht="6.9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39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40">
        <f>ROUND(SUM(BE89:BE152), 0)</f>
        <v>0</v>
      </c>
      <c r="G32" s="43"/>
      <c r="H32" s="43"/>
      <c r="I32" s="141">
        <v>0.21</v>
      </c>
      <c r="J32" s="140">
        <f>ROUND(ROUND((SUM(BE89:BE152)), 0)*I32, 0)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40">
        <f>ROUND(SUM(BF89:BF152), 0)</f>
        <v>0</v>
      </c>
      <c r="G33" s="43"/>
      <c r="H33" s="43"/>
      <c r="I33" s="141">
        <v>0.15</v>
      </c>
      <c r="J33" s="140">
        <f>ROUND(ROUND((SUM(BF89:BF152)), 0)*I33, 0)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40">
        <f>ROUND(SUM(BG89:BG152), 0)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40">
        <f>ROUND(SUM(BH89:BH152), 0)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40">
        <f>ROUND(SUM(BI89:BI152), 0)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51</v>
      </c>
      <c r="E38" s="80"/>
      <c r="F38" s="80"/>
      <c r="G38" s="144" t="s">
        <v>52</v>
      </c>
      <c r="H38" s="145" t="s">
        <v>53</v>
      </c>
      <c r="I38" s="146"/>
      <c r="J38" s="147">
        <f>SUM(J29:J36)</f>
        <v>0</v>
      </c>
      <c r="K38" s="148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399" t="str">
        <f>E7</f>
        <v>Modernizace stávající infrastruktury FFP -  Bezručovo nám.13, Opava (2017-I)</v>
      </c>
      <c r="F47" s="405"/>
      <c r="G47" s="405"/>
      <c r="H47" s="405"/>
      <c r="I47" s="128"/>
      <c r="J47" s="43"/>
      <c r="K47" s="46"/>
    </row>
    <row r="48" spans="2:11" ht="13.2">
      <c r="B48" s="29"/>
      <c r="C48" s="38" t="s">
        <v>116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16.5" customHeight="1">
      <c r="B49" s="42"/>
      <c r="C49" s="43"/>
      <c r="D49" s="43"/>
      <c r="E49" s="399" t="s">
        <v>117</v>
      </c>
      <c r="F49" s="400"/>
      <c r="G49" s="400"/>
      <c r="H49" s="400"/>
      <c r="I49" s="128"/>
      <c r="J49" s="43"/>
      <c r="K49" s="46"/>
    </row>
    <row r="50" spans="2:47" s="1" customFormat="1" ht="14.4" customHeight="1">
      <c r="B50" s="42"/>
      <c r="C50" s="38" t="s">
        <v>118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1" t="str">
        <f>E11</f>
        <v>01-5a - 01/5a - Elektroinstalace část NN</v>
      </c>
      <c r="F51" s="400"/>
      <c r="G51" s="400"/>
      <c r="H51" s="400"/>
      <c r="I51" s="128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 xml:space="preserve"> </v>
      </c>
      <c r="G53" s="43"/>
      <c r="H53" s="43"/>
      <c r="I53" s="129" t="s">
        <v>26</v>
      </c>
      <c r="J53" s="130" t="str">
        <f>IF(J14="","",J14)</f>
        <v>15. 1. 2018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3.2">
      <c r="B55" s="42"/>
      <c r="C55" s="38" t="s">
        <v>29</v>
      </c>
      <c r="D55" s="43"/>
      <c r="E55" s="43"/>
      <c r="F55" s="36" t="str">
        <f>E17</f>
        <v>Slezská univerzita v Opavě</v>
      </c>
      <c r="G55" s="43"/>
      <c r="H55" s="43"/>
      <c r="I55" s="129" t="s">
        <v>38</v>
      </c>
      <c r="J55" s="393" t="str">
        <f>E23</f>
        <v xml:space="preserve"> </v>
      </c>
      <c r="K55" s="46"/>
    </row>
    <row r="56" spans="2:47" s="1" customFormat="1" ht="14.4" customHeight="1">
      <c r="B56" s="42"/>
      <c r="C56" s="38" t="s">
        <v>35</v>
      </c>
      <c r="D56" s="43"/>
      <c r="E56" s="43"/>
      <c r="F56" s="36" t="str">
        <f>IF(E20="","",E20)</f>
        <v/>
      </c>
      <c r="G56" s="43"/>
      <c r="H56" s="43"/>
      <c r="I56" s="128"/>
      <c r="J56" s="402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J89</f>
        <v>0</v>
      </c>
      <c r="K60" s="46"/>
      <c r="AU60" s="25" t="s">
        <v>124</v>
      </c>
    </row>
    <row r="61" spans="2:47" s="8" customFormat="1" ht="24.9" customHeight="1">
      <c r="B61" s="159"/>
      <c r="C61" s="160"/>
      <c r="D61" s="161" t="s">
        <v>1666</v>
      </c>
      <c r="E61" s="162"/>
      <c r="F61" s="162"/>
      <c r="G61" s="162"/>
      <c r="H61" s="162"/>
      <c r="I61" s="163"/>
      <c r="J61" s="164">
        <f>J90</f>
        <v>0</v>
      </c>
      <c r="K61" s="165"/>
    </row>
    <row r="62" spans="2:47" s="8" customFormat="1" ht="24.9" customHeight="1">
      <c r="B62" s="159"/>
      <c r="C62" s="160"/>
      <c r="D62" s="161" t="s">
        <v>1667</v>
      </c>
      <c r="E62" s="162"/>
      <c r="F62" s="162"/>
      <c r="G62" s="162"/>
      <c r="H62" s="162"/>
      <c r="I62" s="163"/>
      <c r="J62" s="164">
        <f>J112</f>
        <v>0</v>
      </c>
      <c r="K62" s="165"/>
    </row>
    <row r="63" spans="2:47" s="8" customFormat="1" ht="24.9" customHeight="1">
      <c r="B63" s="159"/>
      <c r="C63" s="160"/>
      <c r="D63" s="161" t="s">
        <v>1668</v>
      </c>
      <c r="E63" s="162"/>
      <c r="F63" s="162"/>
      <c r="G63" s="162"/>
      <c r="H63" s="162"/>
      <c r="I63" s="163"/>
      <c r="J63" s="164">
        <f>J132</f>
        <v>0</v>
      </c>
      <c r="K63" s="165"/>
    </row>
    <row r="64" spans="2:47" s="8" customFormat="1" ht="24.9" customHeight="1">
      <c r="B64" s="159"/>
      <c r="C64" s="160"/>
      <c r="D64" s="161" t="s">
        <v>1669</v>
      </c>
      <c r="E64" s="162"/>
      <c r="F64" s="162"/>
      <c r="G64" s="162"/>
      <c r="H64" s="162"/>
      <c r="I64" s="163"/>
      <c r="J64" s="164">
        <f>J135</f>
        <v>0</v>
      </c>
      <c r="K64" s="165"/>
    </row>
    <row r="65" spans="2:12" s="8" customFormat="1" ht="24.9" customHeight="1">
      <c r="B65" s="159"/>
      <c r="C65" s="160"/>
      <c r="D65" s="161" t="s">
        <v>1670</v>
      </c>
      <c r="E65" s="162"/>
      <c r="F65" s="162"/>
      <c r="G65" s="162"/>
      <c r="H65" s="162"/>
      <c r="I65" s="163"/>
      <c r="J65" s="164">
        <f>J138</f>
        <v>0</v>
      </c>
      <c r="K65" s="165"/>
    </row>
    <row r="66" spans="2:12" s="8" customFormat="1" ht="24.9" customHeight="1">
      <c r="B66" s="159"/>
      <c r="C66" s="160"/>
      <c r="D66" s="161" t="s">
        <v>1671</v>
      </c>
      <c r="E66" s="162"/>
      <c r="F66" s="162"/>
      <c r="G66" s="162"/>
      <c r="H66" s="162"/>
      <c r="I66" s="163"/>
      <c r="J66" s="164">
        <f>J140</f>
        <v>0</v>
      </c>
      <c r="K66" s="165"/>
    </row>
    <row r="67" spans="2:12" s="8" customFormat="1" ht="24.9" customHeight="1">
      <c r="B67" s="159"/>
      <c r="C67" s="160"/>
      <c r="D67" s="161" t="s">
        <v>1672</v>
      </c>
      <c r="E67" s="162"/>
      <c r="F67" s="162"/>
      <c r="G67" s="162"/>
      <c r="H67" s="162"/>
      <c r="I67" s="163"/>
      <c r="J67" s="164">
        <f>J147</f>
        <v>0</v>
      </c>
      <c r="K67" s="165"/>
    </row>
    <row r="68" spans="2:12" s="1" customFormat="1" ht="21.75" customHeight="1">
      <c r="B68" s="42"/>
      <c r="C68" s="43"/>
      <c r="D68" s="43"/>
      <c r="E68" s="43"/>
      <c r="F68" s="43"/>
      <c r="G68" s="43"/>
      <c r="H68" s="43"/>
      <c r="I68" s="128"/>
      <c r="J68" s="43"/>
      <c r="K68" s="46"/>
    </row>
    <row r="69" spans="2:12" s="1" customFormat="1" ht="6.9" customHeight="1">
      <c r="B69" s="57"/>
      <c r="C69" s="58"/>
      <c r="D69" s="58"/>
      <c r="E69" s="58"/>
      <c r="F69" s="58"/>
      <c r="G69" s="58"/>
      <c r="H69" s="58"/>
      <c r="I69" s="149"/>
      <c r="J69" s="58"/>
      <c r="K69" s="59"/>
    </row>
    <row r="73" spans="2:12" s="1" customFormat="1" ht="6.9" customHeight="1">
      <c r="B73" s="60"/>
      <c r="C73" s="61"/>
      <c r="D73" s="61"/>
      <c r="E73" s="61"/>
      <c r="F73" s="61"/>
      <c r="G73" s="61"/>
      <c r="H73" s="61"/>
      <c r="I73" s="152"/>
      <c r="J73" s="61"/>
      <c r="K73" s="61"/>
      <c r="L73" s="62"/>
    </row>
    <row r="74" spans="2:12" s="1" customFormat="1" ht="36.9" customHeight="1">
      <c r="B74" s="42"/>
      <c r="C74" s="63" t="s">
        <v>151</v>
      </c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6.9" customHeight="1">
      <c r="B75" s="42"/>
      <c r="C75" s="64"/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14.4" customHeight="1">
      <c r="B76" s="42"/>
      <c r="C76" s="66" t="s">
        <v>18</v>
      </c>
      <c r="D76" s="64"/>
      <c r="E76" s="64"/>
      <c r="F76" s="64"/>
      <c r="G76" s="64"/>
      <c r="H76" s="64"/>
      <c r="I76" s="173"/>
      <c r="J76" s="64"/>
      <c r="K76" s="64"/>
      <c r="L76" s="62"/>
    </row>
    <row r="77" spans="2:12" s="1" customFormat="1" ht="16.5" customHeight="1">
      <c r="B77" s="42"/>
      <c r="C77" s="64"/>
      <c r="D77" s="64"/>
      <c r="E77" s="403" t="str">
        <f>E7</f>
        <v>Modernizace stávající infrastruktury FFP -  Bezručovo nám.13, Opava (2017-I)</v>
      </c>
      <c r="F77" s="404"/>
      <c r="G77" s="404"/>
      <c r="H77" s="404"/>
      <c r="I77" s="173"/>
      <c r="J77" s="64"/>
      <c r="K77" s="64"/>
      <c r="L77" s="62"/>
    </row>
    <row r="78" spans="2:12" ht="13.2">
      <c r="B78" s="29"/>
      <c r="C78" s="66" t="s">
        <v>116</v>
      </c>
      <c r="D78" s="174"/>
      <c r="E78" s="174"/>
      <c r="F78" s="174"/>
      <c r="G78" s="174"/>
      <c r="H78" s="174"/>
      <c r="J78" s="174"/>
      <c r="K78" s="174"/>
      <c r="L78" s="175"/>
    </row>
    <row r="79" spans="2:12" s="1" customFormat="1" ht="16.5" customHeight="1">
      <c r="B79" s="42"/>
      <c r="C79" s="64"/>
      <c r="D79" s="64"/>
      <c r="E79" s="403" t="s">
        <v>117</v>
      </c>
      <c r="F79" s="397"/>
      <c r="G79" s="397"/>
      <c r="H79" s="397"/>
      <c r="I79" s="173"/>
      <c r="J79" s="64"/>
      <c r="K79" s="64"/>
      <c r="L79" s="62"/>
    </row>
    <row r="80" spans="2:12" s="1" customFormat="1" ht="14.4" customHeight="1">
      <c r="B80" s="42"/>
      <c r="C80" s="66" t="s">
        <v>118</v>
      </c>
      <c r="D80" s="64"/>
      <c r="E80" s="64"/>
      <c r="F80" s="64"/>
      <c r="G80" s="64"/>
      <c r="H80" s="64"/>
      <c r="I80" s="173"/>
      <c r="J80" s="64"/>
      <c r="K80" s="64"/>
      <c r="L80" s="62"/>
    </row>
    <row r="81" spans="2:65" s="1" customFormat="1" ht="17.25" customHeight="1">
      <c r="B81" s="42"/>
      <c r="C81" s="64"/>
      <c r="D81" s="64"/>
      <c r="E81" s="365" t="str">
        <f>E11</f>
        <v>01-5a - 01/5a - Elektroinstalace část NN</v>
      </c>
      <c r="F81" s="397"/>
      <c r="G81" s="397"/>
      <c r="H81" s="397"/>
      <c r="I81" s="173"/>
      <c r="J81" s="64"/>
      <c r="K81" s="64"/>
      <c r="L81" s="62"/>
    </row>
    <row r="82" spans="2:65" s="1" customFormat="1" ht="6.9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65" s="1" customFormat="1" ht="18" customHeight="1">
      <c r="B83" s="42"/>
      <c r="C83" s="66" t="s">
        <v>24</v>
      </c>
      <c r="D83" s="64"/>
      <c r="E83" s="64"/>
      <c r="F83" s="176" t="str">
        <f>F14</f>
        <v xml:space="preserve"> </v>
      </c>
      <c r="G83" s="64"/>
      <c r="H83" s="64"/>
      <c r="I83" s="177" t="s">
        <v>26</v>
      </c>
      <c r="J83" s="74" t="str">
        <f>IF(J14="","",J14)</f>
        <v>15. 1. 2018</v>
      </c>
      <c r="K83" s="64"/>
      <c r="L83" s="62"/>
    </row>
    <row r="84" spans="2:65" s="1" customFormat="1" ht="6.9" customHeight="1">
      <c r="B84" s="42"/>
      <c r="C84" s="64"/>
      <c r="D84" s="64"/>
      <c r="E84" s="64"/>
      <c r="F84" s="64"/>
      <c r="G84" s="64"/>
      <c r="H84" s="64"/>
      <c r="I84" s="173"/>
      <c r="J84" s="64"/>
      <c r="K84" s="64"/>
      <c r="L84" s="62"/>
    </row>
    <row r="85" spans="2:65" s="1" customFormat="1" ht="13.2">
      <c r="B85" s="42"/>
      <c r="C85" s="66" t="s">
        <v>29</v>
      </c>
      <c r="D85" s="64"/>
      <c r="E85" s="64"/>
      <c r="F85" s="176" t="str">
        <f>E17</f>
        <v>Slezská univerzita v Opavě</v>
      </c>
      <c r="G85" s="64"/>
      <c r="H85" s="64"/>
      <c r="I85" s="177" t="s">
        <v>38</v>
      </c>
      <c r="J85" s="176" t="str">
        <f>E23</f>
        <v xml:space="preserve"> </v>
      </c>
      <c r="K85" s="64"/>
      <c r="L85" s="62"/>
    </row>
    <row r="86" spans="2:65" s="1" customFormat="1" ht="14.4" customHeight="1">
      <c r="B86" s="42"/>
      <c r="C86" s="66" t="s">
        <v>35</v>
      </c>
      <c r="D86" s="64"/>
      <c r="E86" s="64"/>
      <c r="F86" s="176" t="str">
        <f>IF(E20="","",E20)</f>
        <v/>
      </c>
      <c r="G86" s="64"/>
      <c r="H86" s="64"/>
      <c r="I86" s="173"/>
      <c r="J86" s="64"/>
      <c r="K86" s="64"/>
      <c r="L86" s="62"/>
    </row>
    <row r="87" spans="2:65" s="1" customFormat="1" ht="10.35" customHeight="1">
      <c r="B87" s="42"/>
      <c r="C87" s="64"/>
      <c r="D87" s="64"/>
      <c r="E87" s="64"/>
      <c r="F87" s="64"/>
      <c r="G87" s="64"/>
      <c r="H87" s="64"/>
      <c r="I87" s="173"/>
      <c r="J87" s="64"/>
      <c r="K87" s="64"/>
      <c r="L87" s="62"/>
    </row>
    <row r="88" spans="2:65" s="10" customFormat="1" ht="29.25" customHeight="1">
      <c r="B88" s="178"/>
      <c r="C88" s="179" t="s">
        <v>152</v>
      </c>
      <c r="D88" s="180" t="s">
        <v>60</v>
      </c>
      <c r="E88" s="180" t="s">
        <v>56</v>
      </c>
      <c r="F88" s="180" t="s">
        <v>153</v>
      </c>
      <c r="G88" s="180" t="s">
        <v>154</v>
      </c>
      <c r="H88" s="180" t="s">
        <v>155</v>
      </c>
      <c r="I88" s="181" t="s">
        <v>156</v>
      </c>
      <c r="J88" s="180" t="s">
        <v>122</v>
      </c>
      <c r="K88" s="182" t="s">
        <v>157</v>
      </c>
      <c r="L88" s="183"/>
      <c r="M88" s="82" t="s">
        <v>158</v>
      </c>
      <c r="N88" s="83" t="s">
        <v>45</v>
      </c>
      <c r="O88" s="83" t="s">
        <v>159</v>
      </c>
      <c r="P88" s="83" t="s">
        <v>160</v>
      </c>
      <c r="Q88" s="83" t="s">
        <v>161</v>
      </c>
      <c r="R88" s="83" t="s">
        <v>162</v>
      </c>
      <c r="S88" s="83" t="s">
        <v>163</v>
      </c>
      <c r="T88" s="84" t="s">
        <v>164</v>
      </c>
    </row>
    <row r="89" spans="2:65" s="1" customFormat="1" ht="29.25" customHeight="1">
      <c r="B89" s="42"/>
      <c r="C89" s="88" t="s">
        <v>123</v>
      </c>
      <c r="D89" s="64"/>
      <c r="E89" s="64"/>
      <c r="F89" s="64"/>
      <c r="G89" s="64"/>
      <c r="H89" s="64"/>
      <c r="I89" s="173"/>
      <c r="J89" s="184">
        <f>BK89</f>
        <v>0</v>
      </c>
      <c r="K89" s="64"/>
      <c r="L89" s="62"/>
      <c r="M89" s="85"/>
      <c r="N89" s="86"/>
      <c r="O89" s="86"/>
      <c r="P89" s="185">
        <f>P90+P112+P132+P135+P138+P140+P147</f>
        <v>0</v>
      </c>
      <c r="Q89" s="86"/>
      <c r="R89" s="185">
        <f>R90+R112+R132+R135+R138+R140+R147</f>
        <v>0</v>
      </c>
      <c r="S89" s="86"/>
      <c r="T89" s="186">
        <f>T90+T112+T132+T135+T138+T140+T147</f>
        <v>0</v>
      </c>
      <c r="AT89" s="25" t="s">
        <v>74</v>
      </c>
      <c r="AU89" s="25" t="s">
        <v>124</v>
      </c>
      <c r="BK89" s="187">
        <f>BK90+BK112+BK132+BK135+BK138+BK140+BK147</f>
        <v>0</v>
      </c>
    </row>
    <row r="90" spans="2:65" s="11" customFormat="1" ht="37.35" customHeight="1">
      <c r="B90" s="188"/>
      <c r="C90" s="189"/>
      <c r="D90" s="190" t="s">
        <v>74</v>
      </c>
      <c r="E90" s="191" t="s">
        <v>1673</v>
      </c>
      <c r="F90" s="191" t="s">
        <v>1674</v>
      </c>
      <c r="G90" s="189"/>
      <c r="H90" s="189"/>
      <c r="I90" s="192"/>
      <c r="J90" s="193">
        <f>BK90</f>
        <v>0</v>
      </c>
      <c r="K90" s="189"/>
      <c r="L90" s="194"/>
      <c r="M90" s="195"/>
      <c r="N90" s="196"/>
      <c r="O90" s="196"/>
      <c r="P90" s="197">
        <f>SUM(P91:P111)</f>
        <v>0</v>
      </c>
      <c r="Q90" s="196"/>
      <c r="R90" s="197">
        <f>SUM(R91:R111)</f>
        <v>0</v>
      </c>
      <c r="S90" s="196"/>
      <c r="T90" s="198">
        <f>SUM(T91:T111)</f>
        <v>0</v>
      </c>
      <c r="AR90" s="199" t="s">
        <v>178</v>
      </c>
      <c r="AT90" s="200" t="s">
        <v>74</v>
      </c>
      <c r="AU90" s="200" t="s">
        <v>75</v>
      </c>
      <c r="AY90" s="199" t="s">
        <v>167</v>
      </c>
      <c r="BK90" s="201">
        <f>SUM(BK91:BK111)</f>
        <v>0</v>
      </c>
    </row>
    <row r="91" spans="2:65" s="1" customFormat="1" ht="16.5" customHeight="1">
      <c r="B91" s="42"/>
      <c r="C91" s="204" t="s">
        <v>28</v>
      </c>
      <c r="D91" s="204" t="s">
        <v>169</v>
      </c>
      <c r="E91" s="205" t="s">
        <v>1675</v>
      </c>
      <c r="F91" s="206" t="s">
        <v>1676</v>
      </c>
      <c r="G91" s="207" t="s">
        <v>21</v>
      </c>
      <c r="H91" s="208">
        <v>7</v>
      </c>
      <c r="I91" s="209"/>
      <c r="J91" s="210">
        <f t="shared" ref="J91:J111" si="0">ROUND(I91*H91,1)</f>
        <v>0</v>
      </c>
      <c r="K91" s="206" t="s">
        <v>21</v>
      </c>
      <c r="L91" s="62"/>
      <c r="M91" s="211" t="s">
        <v>21</v>
      </c>
      <c r="N91" s="212" t="s">
        <v>46</v>
      </c>
      <c r="O91" s="43"/>
      <c r="P91" s="213">
        <f t="shared" ref="P91:P111" si="1">O91*H91</f>
        <v>0</v>
      </c>
      <c r="Q91" s="213">
        <v>0</v>
      </c>
      <c r="R91" s="213">
        <f t="shared" ref="R91:R111" si="2">Q91*H91</f>
        <v>0</v>
      </c>
      <c r="S91" s="213">
        <v>0</v>
      </c>
      <c r="T91" s="214">
        <f t="shared" ref="T91:T111" si="3">S91*H91</f>
        <v>0</v>
      </c>
      <c r="AR91" s="25" t="s">
        <v>465</v>
      </c>
      <c r="AT91" s="25" t="s">
        <v>169</v>
      </c>
      <c r="AU91" s="25" t="s">
        <v>28</v>
      </c>
      <c r="AY91" s="25" t="s">
        <v>167</v>
      </c>
      <c r="BE91" s="215">
        <f t="shared" ref="BE91:BE111" si="4">IF(N91="základní",J91,0)</f>
        <v>0</v>
      </c>
      <c r="BF91" s="215">
        <f t="shared" ref="BF91:BF111" si="5">IF(N91="snížená",J91,0)</f>
        <v>0</v>
      </c>
      <c r="BG91" s="215">
        <f t="shared" ref="BG91:BG111" si="6">IF(N91="zákl. přenesená",J91,0)</f>
        <v>0</v>
      </c>
      <c r="BH91" s="215">
        <f t="shared" ref="BH91:BH111" si="7">IF(N91="sníž. přenesená",J91,0)</f>
        <v>0</v>
      </c>
      <c r="BI91" s="215">
        <f t="shared" ref="BI91:BI111" si="8">IF(N91="nulová",J91,0)</f>
        <v>0</v>
      </c>
      <c r="BJ91" s="25" t="s">
        <v>28</v>
      </c>
      <c r="BK91" s="215">
        <f t="shared" ref="BK91:BK111" si="9">ROUND(I91*H91,1)</f>
        <v>0</v>
      </c>
      <c r="BL91" s="25" t="s">
        <v>465</v>
      </c>
      <c r="BM91" s="25" t="s">
        <v>83</v>
      </c>
    </row>
    <row r="92" spans="2:65" s="1" customFormat="1" ht="16.5" customHeight="1">
      <c r="B92" s="42"/>
      <c r="C92" s="204" t="s">
        <v>83</v>
      </c>
      <c r="D92" s="204" t="s">
        <v>169</v>
      </c>
      <c r="E92" s="205" t="s">
        <v>1677</v>
      </c>
      <c r="F92" s="206" t="s">
        <v>1678</v>
      </c>
      <c r="G92" s="207" t="s">
        <v>21</v>
      </c>
      <c r="H92" s="208">
        <v>16</v>
      </c>
      <c r="I92" s="209"/>
      <c r="J92" s="210">
        <f t="shared" si="0"/>
        <v>0</v>
      </c>
      <c r="K92" s="206" t="s">
        <v>21</v>
      </c>
      <c r="L92" s="62"/>
      <c r="M92" s="211" t="s">
        <v>21</v>
      </c>
      <c r="N92" s="212" t="s">
        <v>46</v>
      </c>
      <c r="O92" s="43"/>
      <c r="P92" s="213">
        <f t="shared" si="1"/>
        <v>0</v>
      </c>
      <c r="Q92" s="213">
        <v>0</v>
      </c>
      <c r="R92" s="213">
        <f t="shared" si="2"/>
        <v>0</v>
      </c>
      <c r="S92" s="213">
        <v>0</v>
      </c>
      <c r="T92" s="214">
        <f t="shared" si="3"/>
        <v>0</v>
      </c>
      <c r="AR92" s="25" t="s">
        <v>465</v>
      </c>
      <c r="AT92" s="25" t="s">
        <v>169</v>
      </c>
      <c r="AU92" s="25" t="s">
        <v>28</v>
      </c>
      <c r="AY92" s="25" t="s">
        <v>167</v>
      </c>
      <c r="BE92" s="215">
        <f t="shared" si="4"/>
        <v>0</v>
      </c>
      <c r="BF92" s="215">
        <f t="shared" si="5"/>
        <v>0</v>
      </c>
      <c r="BG92" s="215">
        <f t="shared" si="6"/>
        <v>0</v>
      </c>
      <c r="BH92" s="215">
        <f t="shared" si="7"/>
        <v>0</v>
      </c>
      <c r="BI92" s="215">
        <f t="shared" si="8"/>
        <v>0</v>
      </c>
      <c r="BJ92" s="25" t="s">
        <v>28</v>
      </c>
      <c r="BK92" s="215">
        <f t="shared" si="9"/>
        <v>0</v>
      </c>
      <c r="BL92" s="25" t="s">
        <v>465</v>
      </c>
      <c r="BM92" s="25" t="s">
        <v>174</v>
      </c>
    </row>
    <row r="93" spans="2:65" s="1" customFormat="1" ht="16.5" customHeight="1">
      <c r="B93" s="42"/>
      <c r="C93" s="204" t="s">
        <v>178</v>
      </c>
      <c r="D93" s="204" t="s">
        <v>169</v>
      </c>
      <c r="E93" s="205" t="s">
        <v>1679</v>
      </c>
      <c r="F93" s="206" t="s">
        <v>1680</v>
      </c>
      <c r="G93" s="207" t="s">
        <v>21</v>
      </c>
      <c r="H93" s="208">
        <v>9</v>
      </c>
      <c r="I93" s="209"/>
      <c r="J93" s="210">
        <f t="shared" si="0"/>
        <v>0</v>
      </c>
      <c r="K93" s="206" t="s">
        <v>21</v>
      </c>
      <c r="L93" s="62"/>
      <c r="M93" s="211" t="s">
        <v>21</v>
      </c>
      <c r="N93" s="212" t="s">
        <v>46</v>
      </c>
      <c r="O93" s="43"/>
      <c r="P93" s="213">
        <f t="shared" si="1"/>
        <v>0</v>
      </c>
      <c r="Q93" s="213">
        <v>0</v>
      </c>
      <c r="R93" s="213">
        <f t="shared" si="2"/>
        <v>0</v>
      </c>
      <c r="S93" s="213">
        <v>0</v>
      </c>
      <c r="T93" s="214">
        <f t="shared" si="3"/>
        <v>0</v>
      </c>
      <c r="AR93" s="25" t="s">
        <v>465</v>
      </c>
      <c r="AT93" s="25" t="s">
        <v>169</v>
      </c>
      <c r="AU93" s="25" t="s">
        <v>28</v>
      </c>
      <c r="AY93" s="25" t="s">
        <v>167</v>
      </c>
      <c r="BE93" s="215">
        <f t="shared" si="4"/>
        <v>0</v>
      </c>
      <c r="BF93" s="215">
        <f t="shared" si="5"/>
        <v>0</v>
      </c>
      <c r="BG93" s="215">
        <f t="shared" si="6"/>
        <v>0</v>
      </c>
      <c r="BH93" s="215">
        <f t="shared" si="7"/>
        <v>0</v>
      </c>
      <c r="BI93" s="215">
        <f t="shared" si="8"/>
        <v>0</v>
      </c>
      <c r="BJ93" s="25" t="s">
        <v>28</v>
      </c>
      <c r="BK93" s="215">
        <f t="shared" si="9"/>
        <v>0</v>
      </c>
      <c r="BL93" s="25" t="s">
        <v>465</v>
      </c>
      <c r="BM93" s="25" t="s">
        <v>195</v>
      </c>
    </row>
    <row r="94" spans="2:65" s="1" customFormat="1" ht="16.5" customHeight="1">
      <c r="B94" s="42"/>
      <c r="C94" s="204" t="s">
        <v>174</v>
      </c>
      <c r="D94" s="204" t="s">
        <v>169</v>
      </c>
      <c r="E94" s="205" t="s">
        <v>1681</v>
      </c>
      <c r="F94" s="206" t="s">
        <v>1682</v>
      </c>
      <c r="G94" s="207" t="s">
        <v>21</v>
      </c>
      <c r="H94" s="208">
        <v>26</v>
      </c>
      <c r="I94" s="209"/>
      <c r="J94" s="210">
        <f t="shared" si="0"/>
        <v>0</v>
      </c>
      <c r="K94" s="206" t="s">
        <v>21</v>
      </c>
      <c r="L94" s="62"/>
      <c r="M94" s="211" t="s">
        <v>21</v>
      </c>
      <c r="N94" s="212" t="s">
        <v>46</v>
      </c>
      <c r="O94" s="43"/>
      <c r="P94" s="213">
        <f t="shared" si="1"/>
        <v>0</v>
      </c>
      <c r="Q94" s="213">
        <v>0</v>
      </c>
      <c r="R94" s="213">
        <f t="shared" si="2"/>
        <v>0</v>
      </c>
      <c r="S94" s="213">
        <v>0</v>
      </c>
      <c r="T94" s="214">
        <f t="shared" si="3"/>
        <v>0</v>
      </c>
      <c r="AR94" s="25" t="s">
        <v>465</v>
      </c>
      <c r="AT94" s="25" t="s">
        <v>169</v>
      </c>
      <c r="AU94" s="25" t="s">
        <v>28</v>
      </c>
      <c r="AY94" s="25" t="s">
        <v>167</v>
      </c>
      <c r="BE94" s="215">
        <f t="shared" si="4"/>
        <v>0</v>
      </c>
      <c r="BF94" s="215">
        <f t="shared" si="5"/>
        <v>0</v>
      </c>
      <c r="BG94" s="215">
        <f t="shared" si="6"/>
        <v>0</v>
      </c>
      <c r="BH94" s="215">
        <f t="shared" si="7"/>
        <v>0</v>
      </c>
      <c r="BI94" s="215">
        <f t="shared" si="8"/>
        <v>0</v>
      </c>
      <c r="BJ94" s="25" t="s">
        <v>28</v>
      </c>
      <c r="BK94" s="215">
        <f t="shared" si="9"/>
        <v>0</v>
      </c>
      <c r="BL94" s="25" t="s">
        <v>465</v>
      </c>
      <c r="BM94" s="25" t="s">
        <v>204</v>
      </c>
    </row>
    <row r="95" spans="2:65" s="1" customFormat="1" ht="16.5" customHeight="1">
      <c r="B95" s="42"/>
      <c r="C95" s="204" t="s">
        <v>191</v>
      </c>
      <c r="D95" s="204" t="s">
        <v>169</v>
      </c>
      <c r="E95" s="205" t="s">
        <v>1683</v>
      </c>
      <c r="F95" s="206" t="s">
        <v>1684</v>
      </c>
      <c r="G95" s="207" t="s">
        <v>21</v>
      </c>
      <c r="H95" s="208">
        <v>248</v>
      </c>
      <c r="I95" s="209"/>
      <c r="J95" s="210">
        <f t="shared" si="0"/>
        <v>0</v>
      </c>
      <c r="K95" s="206" t="s">
        <v>21</v>
      </c>
      <c r="L95" s="62"/>
      <c r="M95" s="211" t="s">
        <v>21</v>
      </c>
      <c r="N95" s="212" t="s">
        <v>46</v>
      </c>
      <c r="O95" s="43"/>
      <c r="P95" s="213">
        <f t="shared" si="1"/>
        <v>0</v>
      </c>
      <c r="Q95" s="213">
        <v>0</v>
      </c>
      <c r="R95" s="213">
        <f t="shared" si="2"/>
        <v>0</v>
      </c>
      <c r="S95" s="213">
        <v>0</v>
      </c>
      <c r="T95" s="214">
        <f t="shared" si="3"/>
        <v>0</v>
      </c>
      <c r="AR95" s="25" t="s">
        <v>465</v>
      </c>
      <c r="AT95" s="25" t="s">
        <v>169</v>
      </c>
      <c r="AU95" s="25" t="s">
        <v>28</v>
      </c>
      <c r="AY95" s="25" t="s">
        <v>167</v>
      </c>
      <c r="BE95" s="215">
        <f t="shared" si="4"/>
        <v>0</v>
      </c>
      <c r="BF95" s="215">
        <f t="shared" si="5"/>
        <v>0</v>
      </c>
      <c r="BG95" s="215">
        <f t="shared" si="6"/>
        <v>0</v>
      </c>
      <c r="BH95" s="215">
        <f t="shared" si="7"/>
        <v>0</v>
      </c>
      <c r="BI95" s="215">
        <f t="shared" si="8"/>
        <v>0</v>
      </c>
      <c r="BJ95" s="25" t="s">
        <v>28</v>
      </c>
      <c r="BK95" s="215">
        <f t="shared" si="9"/>
        <v>0</v>
      </c>
      <c r="BL95" s="25" t="s">
        <v>465</v>
      </c>
      <c r="BM95" s="25" t="s">
        <v>215</v>
      </c>
    </row>
    <row r="96" spans="2:65" s="1" customFormat="1" ht="16.5" customHeight="1">
      <c r="B96" s="42"/>
      <c r="C96" s="204" t="s">
        <v>195</v>
      </c>
      <c r="D96" s="204" t="s">
        <v>169</v>
      </c>
      <c r="E96" s="205" t="s">
        <v>1685</v>
      </c>
      <c r="F96" s="206" t="s">
        <v>1686</v>
      </c>
      <c r="G96" s="207" t="s">
        <v>21</v>
      </c>
      <c r="H96" s="208">
        <v>85</v>
      </c>
      <c r="I96" s="209"/>
      <c r="J96" s="210">
        <f t="shared" si="0"/>
        <v>0</v>
      </c>
      <c r="K96" s="206" t="s">
        <v>21</v>
      </c>
      <c r="L96" s="62"/>
      <c r="M96" s="211" t="s">
        <v>21</v>
      </c>
      <c r="N96" s="212" t="s">
        <v>46</v>
      </c>
      <c r="O96" s="43"/>
      <c r="P96" s="213">
        <f t="shared" si="1"/>
        <v>0</v>
      </c>
      <c r="Q96" s="213">
        <v>0</v>
      </c>
      <c r="R96" s="213">
        <f t="shared" si="2"/>
        <v>0</v>
      </c>
      <c r="S96" s="213">
        <v>0</v>
      </c>
      <c r="T96" s="214">
        <f t="shared" si="3"/>
        <v>0</v>
      </c>
      <c r="AR96" s="25" t="s">
        <v>465</v>
      </c>
      <c r="AT96" s="25" t="s">
        <v>169</v>
      </c>
      <c r="AU96" s="25" t="s">
        <v>28</v>
      </c>
      <c r="AY96" s="25" t="s">
        <v>167</v>
      </c>
      <c r="BE96" s="215">
        <f t="shared" si="4"/>
        <v>0</v>
      </c>
      <c r="BF96" s="215">
        <f t="shared" si="5"/>
        <v>0</v>
      </c>
      <c r="BG96" s="215">
        <f t="shared" si="6"/>
        <v>0</v>
      </c>
      <c r="BH96" s="215">
        <f t="shared" si="7"/>
        <v>0</v>
      </c>
      <c r="BI96" s="215">
        <f t="shared" si="8"/>
        <v>0</v>
      </c>
      <c r="BJ96" s="25" t="s">
        <v>28</v>
      </c>
      <c r="BK96" s="215">
        <f t="shared" si="9"/>
        <v>0</v>
      </c>
      <c r="BL96" s="25" t="s">
        <v>465</v>
      </c>
      <c r="BM96" s="25" t="s">
        <v>225</v>
      </c>
    </row>
    <row r="97" spans="2:65" s="1" customFormat="1" ht="16.5" customHeight="1">
      <c r="B97" s="42"/>
      <c r="C97" s="204" t="s">
        <v>199</v>
      </c>
      <c r="D97" s="204" t="s">
        <v>169</v>
      </c>
      <c r="E97" s="205" t="s">
        <v>1687</v>
      </c>
      <c r="F97" s="206" t="s">
        <v>1688</v>
      </c>
      <c r="G97" s="207" t="s">
        <v>21</v>
      </c>
      <c r="H97" s="208">
        <v>250</v>
      </c>
      <c r="I97" s="209"/>
      <c r="J97" s="210">
        <f t="shared" si="0"/>
        <v>0</v>
      </c>
      <c r="K97" s="206" t="s">
        <v>21</v>
      </c>
      <c r="L97" s="62"/>
      <c r="M97" s="211" t="s">
        <v>21</v>
      </c>
      <c r="N97" s="212" t="s">
        <v>46</v>
      </c>
      <c r="O97" s="43"/>
      <c r="P97" s="213">
        <f t="shared" si="1"/>
        <v>0</v>
      </c>
      <c r="Q97" s="213">
        <v>0</v>
      </c>
      <c r="R97" s="213">
        <f t="shared" si="2"/>
        <v>0</v>
      </c>
      <c r="S97" s="213">
        <v>0</v>
      </c>
      <c r="T97" s="214">
        <f t="shared" si="3"/>
        <v>0</v>
      </c>
      <c r="AR97" s="25" t="s">
        <v>465</v>
      </c>
      <c r="AT97" s="25" t="s">
        <v>169</v>
      </c>
      <c r="AU97" s="25" t="s">
        <v>28</v>
      </c>
      <c r="AY97" s="25" t="s">
        <v>167</v>
      </c>
      <c r="BE97" s="215">
        <f t="shared" si="4"/>
        <v>0</v>
      </c>
      <c r="BF97" s="215">
        <f t="shared" si="5"/>
        <v>0</v>
      </c>
      <c r="BG97" s="215">
        <f t="shared" si="6"/>
        <v>0</v>
      </c>
      <c r="BH97" s="215">
        <f t="shared" si="7"/>
        <v>0</v>
      </c>
      <c r="BI97" s="215">
        <f t="shared" si="8"/>
        <v>0</v>
      </c>
      <c r="BJ97" s="25" t="s">
        <v>28</v>
      </c>
      <c r="BK97" s="215">
        <f t="shared" si="9"/>
        <v>0</v>
      </c>
      <c r="BL97" s="25" t="s">
        <v>465</v>
      </c>
      <c r="BM97" s="25" t="s">
        <v>236</v>
      </c>
    </row>
    <row r="98" spans="2:65" s="1" customFormat="1" ht="25.5" customHeight="1">
      <c r="B98" s="42"/>
      <c r="C98" s="204" t="s">
        <v>204</v>
      </c>
      <c r="D98" s="204" t="s">
        <v>169</v>
      </c>
      <c r="E98" s="205" t="s">
        <v>1689</v>
      </c>
      <c r="F98" s="206" t="s">
        <v>1690</v>
      </c>
      <c r="G98" s="207" t="s">
        <v>21</v>
      </c>
      <c r="H98" s="208">
        <v>125</v>
      </c>
      <c r="I98" s="209"/>
      <c r="J98" s="210">
        <f t="shared" si="0"/>
        <v>0</v>
      </c>
      <c r="K98" s="206" t="s">
        <v>21</v>
      </c>
      <c r="L98" s="62"/>
      <c r="M98" s="211" t="s">
        <v>21</v>
      </c>
      <c r="N98" s="212" t="s">
        <v>46</v>
      </c>
      <c r="O98" s="43"/>
      <c r="P98" s="213">
        <f t="shared" si="1"/>
        <v>0</v>
      </c>
      <c r="Q98" s="213">
        <v>0</v>
      </c>
      <c r="R98" s="213">
        <f t="shared" si="2"/>
        <v>0</v>
      </c>
      <c r="S98" s="213">
        <v>0</v>
      </c>
      <c r="T98" s="214">
        <f t="shared" si="3"/>
        <v>0</v>
      </c>
      <c r="AR98" s="25" t="s">
        <v>465</v>
      </c>
      <c r="AT98" s="25" t="s">
        <v>169</v>
      </c>
      <c r="AU98" s="25" t="s">
        <v>28</v>
      </c>
      <c r="AY98" s="25" t="s">
        <v>167</v>
      </c>
      <c r="BE98" s="215">
        <f t="shared" si="4"/>
        <v>0</v>
      </c>
      <c r="BF98" s="215">
        <f t="shared" si="5"/>
        <v>0</v>
      </c>
      <c r="BG98" s="215">
        <f t="shared" si="6"/>
        <v>0</v>
      </c>
      <c r="BH98" s="215">
        <f t="shared" si="7"/>
        <v>0</v>
      </c>
      <c r="BI98" s="215">
        <f t="shared" si="8"/>
        <v>0</v>
      </c>
      <c r="BJ98" s="25" t="s">
        <v>28</v>
      </c>
      <c r="BK98" s="215">
        <f t="shared" si="9"/>
        <v>0</v>
      </c>
      <c r="BL98" s="25" t="s">
        <v>465</v>
      </c>
      <c r="BM98" s="25" t="s">
        <v>243</v>
      </c>
    </row>
    <row r="99" spans="2:65" s="1" customFormat="1" ht="16.5" customHeight="1">
      <c r="B99" s="42"/>
      <c r="C99" s="204" t="s">
        <v>211</v>
      </c>
      <c r="D99" s="204" t="s">
        <v>169</v>
      </c>
      <c r="E99" s="205" t="s">
        <v>1691</v>
      </c>
      <c r="F99" s="206" t="s">
        <v>1692</v>
      </c>
      <c r="G99" s="207" t="s">
        <v>21</v>
      </c>
      <c r="H99" s="208">
        <v>390</v>
      </c>
      <c r="I99" s="209"/>
      <c r="J99" s="210">
        <f t="shared" si="0"/>
        <v>0</v>
      </c>
      <c r="K99" s="206" t="s">
        <v>21</v>
      </c>
      <c r="L99" s="62"/>
      <c r="M99" s="211" t="s">
        <v>21</v>
      </c>
      <c r="N99" s="212" t="s">
        <v>46</v>
      </c>
      <c r="O99" s="43"/>
      <c r="P99" s="213">
        <f t="shared" si="1"/>
        <v>0</v>
      </c>
      <c r="Q99" s="213">
        <v>0</v>
      </c>
      <c r="R99" s="213">
        <f t="shared" si="2"/>
        <v>0</v>
      </c>
      <c r="S99" s="213">
        <v>0</v>
      </c>
      <c r="T99" s="214">
        <f t="shared" si="3"/>
        <v>0</v>
      </c>
      <c r="AR99" s="25" t="s">
        <v>465</v>
      </c>
      <c r="AT99" s="25" t="s">
        <v>169</v>
      </c>
      <c r="AU99" s="25" t="s">
        <v>28</v>
      </c>
      <c r="AY99" s="25" t="s">
        <v>167</v>
      </c>
      <c r="BE99" s="215">
        <f t="shared" si="4"/>
        <v>0</v>
      </c>
      <c r="BF99" s="215">
        <f t="shared" si="5"/>
        <v>0</v>
      </c>
      <c r="BG99" s="215">
        <f t="shared" si="6"/>
        <v>0</v>
      </c>
      <c r="BH99" s="215">
        <f t="shared" si="7"/>
        <v>0</v>
      </c>
      <c r="BI99" s="215">
        <f t="shared" si="8"/>
        <v>0</v>
      </c>
      <c r="BJ99" s="25" t="s">
        <v>28</v>
      </c>
      <c r="BK99" s="215">
        <f t="shared" si="9"/>
        <v>0</v>
      </c>
      <c r="BL99" s="25" t="s">
        <v>465</v>
      </c>
      <c r="BM99" s="25" t="s">
        <v>251</v>
      </c>
    </row>
    <row r="100" spans="2:65" s="1" customFormat="1" ht="16.5" customHeight="1">
      <c r="B100" s="42"/>
      <c r="C100" s="204" t="s">
        <v>215</v>
      </c>
      <c r="D100" s="204" t="s">
        <v>169</v>
      </c>
      <c r="E100" s="205" t="s">
        <v>1693</v>
      </c>
      <c r="F100" s="206" t="s">
        <v>1694</v>
      </c>
      <c r="G100" s="207" t="s">
        <v>21</v>
      </c>
      <c r="H100" s="208">
        <v>1150</v>
      </c>
      <c r="I100" s="209"/>
      <c r="J100" s="210">
        <f t="shared" si="0"/>
        <v>0</v>
      </c>
      <c r="K100" s="206" t="s">
        <v>21</v>
      </c>
      <c r="L100" s="62"/>
      <c r="M100" s="211" t="s">
        <v>21</v>
      </c>
      <c r="N100" s="212" t="s">
        <v>46</v>
      </c>
      <c r="O100" s="43"/>
      <c r="P100" s="213">
        <f t="shared" si="1"/>
        <v>0</v>
      </c>
      <c r="Q100" s="213">
        <v>0</v>
      </c>
      <c r="R100" s="213">
        <f t="shared" si="2"/>
        <v>0</v>
      </c>
      <c r="S100" s="213">
        <v>0</v>
      </c>
      <c r="T100" s="214">
        <f t="shared" si="3"/>
        <v>0</v>
      </c>
      <c r="AR100" s="25" t="s">
        <v>465</v>
      </c>
      <c r="AT100" s="25" t="s">
        <v>169</v>
      </c>
      <c r="AU100" s="25" t="s">
        <v>28</v>
      </c>
      <c r="AY100" s="25" t="s">
        <v>167</v>
      </c>
      <c r="BE100" s="215">
        <f t="shared" si="4"/>
        <v>0</v>
      </c>
      <c r="BF100" s="215">
        <f t="shared" si="5"/>
        <v>0</v>
      </c>
      <c r="BG100" s="215">
        <f t="shared" si="6"/>
        <v>0</v>
      </c>
      <c r="BH100" s="215">
        <f t="shared" si="7"/>
        <v>0</v>
      </c>
      <c r="BI100" s="215">
        <f t="shared" si="8"/>
        <v>0</v>
      </c>
      <c r="BJ100" s="25" t="s">
        <v>28</v>
      </c>
      <c r="BK100" s="215">
        <f t="shared" si="9"/>
        <v>0</v>
      </c>
      <c r="BL100" s="25" t="s">
        <v>465</v>
      </c>
      <c r="BM100" s="25" t="s">
        <v>265</v>
      </c>
    </row>
    <row r="101" spans="2:65" s="1" customFormat="1" ht="16.5" customHeight="1">
      <c r="B101" s="42"/>
      <c r="C101" s="204" t="s">
        <v>219</v>
      </c>
      <c r="D101" s="204" t="s">
        <v>169</v>
      </c>
      <c r="E101" s="205" t="s">
        <v>1695</v>
      </c>
      <c r="F101" s="206" t="s">
        <v>1696</v>
      </c>
      <c r="G101" s="207" t="s">
        <v>21</v>
      </c>
      <c r="H101" s="208">
        <v>860</v>
      </c>
      <c r="I101" s="209"/>
      <c r="J101" s="210">
        <f t="shared" si="0"/>
        <v>0</v>
      </c>
      <c r="K101" s="206" t="s">
        <v>21</v>
      </c>
      <c r="L101" s="62"/>
      <c r="M101" s="211" t="s">
        <v>21</v>
      </c>
      <c r="N101" s="212" t="s">
        <v>46</v>
      </c>
      <c r="O101" s="43"/>
      <c r="P101" s="213">
        <f t="shared" si="1"/>
        <v>0</v>
      </c>
      <c r="Q101" s="213">
        <v>0</v>
      </c>
      <c r="R101" s="213">
        <f t="shared" si="2"/>
        <v>0</v>
      </c>
      <c r="S101" s="213">
        <v>0</v>
      </c>
      <c r="T101" s="214">
        <f t="shared" si="3"/>
        <v>0</v>
      </c>
      <c r="AR101" s="25" t="s">
        <v>465</v>
      </c>
      <c r="AT101" s="25" t="s">
        <v>169</v>
      </c>
      <c r="AU101" s="25" t="s">
        <v>28</v>
      </c>
      <c r="AY101" s="25" t="s">
        <v>167</v>
      </c>
      <c r="BE101" s="215">
        <f t="shared" si="4"/>
        <v>0</v>
      </c>
      <c r="BF101" s="215">
        <f t="shared" si="5"/>
        <v>0</v>
      </c>
      <c r="BG101" s="215">
        <f t="shared" si="6"/>
        <v>0</v>
      </c>
      <c r="BH101" s="215">
        <f t="shared" si="7"/>
        <v>0</v>
      </c>
      <c r="BI101" s="215">
        <f t="shared" si="8"/>
        <v>0</v>
      </c>
      <c r="BJ101" s="25" t="s">
        <v>28</v>
      </c>
      <c r="BK101" s="215">
        <f t="shared" si="9"/>
        <v>0</v>
      </c>
      <c r="BL101" s="25" t="s">
        <v>465</v>
      </c>
      <c r="BM101" s="25" t="s">
        <v>275</v>
      </c>
    </row>
    <row r="102" spans="2:65" s="1" customFormat="1" ht="16.5" customHeight="1">
      <c r="B102" s="42"/>
      <c r="C102" s="204" t="s">
        <v>225</v>
      </c>
      <c r="D102" s="204" t="s">
        <v>169</v>
      </c>
      <c r="E102" s="205" t="s">
        <v>1697</v>
      </c>
      <c r="F102" s="206" t="s">
        <v>1698</v>
      </c>
      <c r="G102" s="207" t="s">
        <v>21</v>
      </c>
      <c r="H102" s="208">
        <v>1120</v>
      </c>
      <c r="I102" s="209"/>
      <c r="J102" s="210">
        <f t="shared" si="0"/>
        <v>0</v>
      </c>
      <c r="K102" s="206" t="s">
        <v>21</v>
      </c>
      <c r="L102" s="62"/>
      <c r="M102" s="211" t="s">
        <v>21</v>
      </c>
      <c r="N102" s="212" t="s">
        <v>46</v>
      </c>
      <c r="O102" s="43"/>
      <c r="P102" s="213">
        <f t="shared" si="1"/>
        <v>0</v>
      </c>
      <c r="Q102" s="213">
        <v>0</v>
      </c>
      <c r="R102" s="213">
        <f t="shared" si="2"/>
        <v>0</v>
      </c>
      <c r="S102" s="213">
        <v>0</v>
      </c>
      <c r="T102" s="214">
        <f t="shared" si="3"/>
        <v>0</v>
      </c>
      <c r="AR102" s="25" t="s">
        <v>465</v>
      </c>
      <c r="AT102" s="25" t="s">
        <v>169</v>
      </c>
      <c r="AU102" s="25" t="s">
        <v>28</v>
      </c>
      <c r="AY102" s="25" t="s">
        <v>167</v>
      </c>
      <c r="BE102" s="215">
        <f t="shared" si="4"/>
        <v>0</v>
      </c>
      <c r="BF102" s="215">
        <f t="shared" si="5"/>
        <v>0</v>
      </c>
      <c r="BG102" s="215">
        <f t="shared" si="6"/>
        <v>0</v>
      </c>
      <c r="BH102" s="215">
        <f t="shared" si="7"/>
        <v>0</v>
      </c>
      <c r="BI102" s="215">
        <f t="shared" si="8"/>
        <v>0</v>
      </c>
      <c r="BJ102" s="25" t="s">
        <v>28</v>
      </c>
      <c r="BK102" s="215">
        <f t="shared" si="9"/>
        <v>0</v>
      </c>
      <c r="BL102" s="25" t="s">
        <v>465</v>
      </c>
      <c r="BM102" s="25" t="s">
        <v>282</v>
      </c>
    </row>
    <row r="103" spans="2:65" s="1" customFormat="1" ht="16.5" customHeight="1">
      <c r="B103" s="42"/>
      <c r="C103" s="204" t="s">
        <v>229</v>
      </c>
      <c r="D103" s="204" t="s">
        <v>169</v>
      </c>
      <c r="E103" s="205" t="s">
        <v>1699</v>
      </c>
      <c r="F103" s="206" t="s">
        <v>1700</v>
      </c>
      <c r="G103" s="207" t="s">
        <v>21</v>
      </c>
      <c r="H103" s="208">
        <v>170</v>
      </c>
      <c r="I103" s="209"/>
      <c r="J103" s="210">
        <f t="shared" si="0"/>
        <v>0</v>
      </c>
      <c r="K103" s="206" t="s">
        <v>21</v>
      </c>
      <c r="L103" s="62"/>
      <c r="M103" s="211" t="s">
        <v>21</v>
      </c>
      <c r="N103" s="212" t="s">
        <v>46</v>
      </c>
      <c r="O103" s="43"/>
      <c r="P103" s="213">
        <f t="shared" si="1"/>
        <v>0</v>
      </c>
      <c r="Q103" s="213">
        <v>0</v>
      </c>
      <c r="R103" s="213">
        <f t="shared" si="2"/>
        <v>0</v>
      </c>
      <c r="S103" s="213">
        <v>0</v>
      </c>
      <c r="T103" s="214">
        <f t="shared" si="3"/>
        <v>0</v>
      </c>
      <c r="AR103" s="25" t="s">
        <v>465</v>
      </c>
      <c r="AT103" s="25" t="s">
        <v>169</v>
      </c>
      <c r="AU103" s="25" t="s">
        <v>28</v>
      </c>
      <c r="AY103" s="25" t="s">
        <v>167</v>
      </c>
      <c r="BE103" s="215">
        <f t="shared" si="4"/>
        <v>0</v>
      </c>
      <c r="BF103" s="215">
        <f t="shared" si="5"/>
        <v>0</v>
      </c>
      <c r="BG103" s="215">
        <f t="shared" si="6"/>
        <v>0</v>
      </c>
      <c r="BH103" s="215">
        <f t="shared" si="7"/>
        <v>0</v>
      </c>
      <c r="BI103" s="215">
        <f t="shared" si="8"/>
        <v>0</v>
      </c>
      <c r="BJ103" s="25" t="s">
        <v>28</v>
      </c>
      <c r="BK103" s="215">
        <f t="shared" si="9"/>
        <v>0</v>
      </c>
      <c r="BL103" s="25" t="s">
        <v>465</v>
      </c>
      <c r="BM103" s="25" t="s">
        <v>291</v>
      </c>
    </row>
    <row r="104" spans="2:65" s="1" customFormat="1" ht="16.5" customHeight="1">
      <c r="B104" s="42"/>
      <c r="C104" s="204" t="s">
        <v>236</v>
      </c>
      <c r="D104" s="204" t="s">
        <v>169</v>
      </c>
      <c r="E104" s="205" t="s">
        <v>1701</v>
      </c>
      <c r="F104" s="206" t="s">
        <v>1702</v>
      </c>
      <c r="G104" s="207" t="s">
        <v>21</v>
      </c>
      <c r="H104" s="208">
        <v>70</v>
      </c>
      <c r="I104" s="209"/>
      <c r="J104" s="210">
        <f t="shared" si="0"/>
        <v>0</v>
      </c>
      <c r="K104" s="206" t="s">
        <v>21</v>
      </c>
      <c r="L104" s="62"/>
      <c r="M104" s="211" t="s">
        <v>21</v>
      </c>
      <c r="N104" s="212" t="s">
        <v>46</v>
      </c>
      <c r="O104" s="43"/>
      <c r="P104" s="213">
        <f t="shared" si="1"/>
        <v>0</v>
      </c>
      <c r="Q104" s="213">
        <v>0</v>
      </c>
      <c r="R104" s="213">
        <f t="shared" si="2"/>
        <v>0</v>
      </c>
      <c r="S104" s="213">
        <v>0</v>
      </c>
      <c r="T104" s="214">
        <f t="shared" si="3"/>
        <v>0</v>
      </c>
      <c r="AR104" s="25" t="s">
        <v>465</v>
      </c>
      <c r="AT104" s="25" t="s">
        <v>169</v>
      </c>
      <c r="AU104" s="25" t="s">
        <v>28</v>
      </c>
      <c r="AY104" s="25" t="s">
        <v>167</v>
      </c>
      <c r="BE104" s="215">
        <f t="shared" si="4"/>
        <v>0</v>
      </c>
      <c r="BF104" s="215">
        <f t="shared" si="5"/>
        <v>0</v>
      </c>
      <c r="BG104" s="215">
        <f t="shared" si="6"/>
        <v>0</v>
      </c>
      <c r="BH104" s="215">
        <f t="shared" si="7"/>
        <v>0</v>
      </c>
      <c r="BI104" s="215">
        <f t="shared" si="8"/>
        <v>0</v>
      </c>
      <c r="BJ104" s="25" t="s">
        <v>28</v>
      </c>
      <c r="BK104" s="215">
        <f t="shared" si="9"/>
        <v>0</v>
      </c>
      <c r="BL104" s="25" t="s">
        <v>465</v>
      </c>
      <c r="BM104" s="25" t="s">
        <v>297</v>
      </c>
    </row>
    <row r="105" spans="2:65" s="1" customFormat="1" ht="16.5" customHeight="1">
      <c r="B105" s="42"/>
      <c r="C105" s="204" t="s">
        <v>10</v>
      </c>
      <c r="D105" s="204" t="s">
        <v>169</v>
      </c>
      <c r="E105" s="205" t="s">
        <v>1703</v>
      </c>
      <c r="F105" s="206" t="s">
        <v>1704</v>
      </c>
      <c r="G105" s="207" t="s">
        <v>21</v>
      </c>
      <c r="H105" s="208">
        <v>70</v>
      </c>
      <c r="I105" s="209"/>
      <c r="J105" s="210">
        <f t="shared" si="0"/>
        <v>0</v>
      </c>
      <c r="K105" s="206" t="s">
        <v>21</v>
      </c>
      <c r="L105" s="62"/>
      <c r="M105" s="211" t="s">
        <v>21</v>
      </c>
      <c r="N105" s="212" t="s">
        <v>46</v>
      </c>
      <c r="O105" s="43"/>
      <c r="P105" s="213">
        <f t="shared" si="1"/>
        <v>0</v>
      </c>
      <c r="Q105" s="213">
        <v>0</v>
      </c>
      <c r="R105" s="213">
        <f t="shared" si="2"/>
        <v>0</v>
      </c>
      <c r="S105" s="213">
        <v>0</v>
      </c>
      <c r="T105" s="214">
        <f t="shared" si="3"/>
        <v>0</v>
      </c>
      <c r="AR105" s="25" t="s">
        <v>465</v>
      </c>
      <c r="AT105" s="25" t="s">
        <v>169</v>
      </c>
      <c r="AU105" s="25" t="s">
        <v>28</v>
      </c>
      <c r="AY105" s="25" t="s">
        <v>167</v>
      </c>
      <c r="BE105" s="215">
        <f t="shared" si="4"/>
        <v>0</v>
      </c>
      <c r="BF105" s="215">
        <f t="shared" si="5"/>
        <v>0</v>
      </c>
      <c r="BG105" s="215">
        <f t="shared" si="6"/>
        <v>0</v>
      </c>
      <c r="BH105" s="215">
        <f t="shared" si="7"/>
        <v>0</v>
      </c>
      <c r="BI105" s="215">
        <f t="shared" si="8"/>
        <v>0</v>
      </c>
      <c r="BJ105" s="25" t="s">
        <v>28</v>
      </c>
      <c r="BK105" s="215">
        <f t="shared" si="9"/>
        <v>0</v>
      </c>
      <c r="BL105" s="25" t="s">
        <v>465</v>
      </c>
      <c r="BM105" s="25" t="s">
        <v>315</v>
      </c>
    </row>
    <row r="106" spans="2:65" s="1" customFormat="1" ht="16.5" customHeight="1">
      <c r="B106" s="42"/>
      <c r="C106" s="204" t="s">
        <v>243</v>
      </c>
      <c r="D106" s="204" t="s">
        <v>169</v>
      </c>
      <c r="E106" s="205" t="s">
        <v>1705</v>
      </c>
      <c r="F106" s="206" t="s">
        <v>1706</v>
      </c>
      <c r="G106" s="207" t="s">
        <v>21</v>
      </c>
      <c r="H106" s="208">
        <v>40</v>
      </c>
      <c r="I106" s="209"/>
      <c r="J106" s="210">
        <f t="shared" si="0"/>
        <v>0</v>
      </c>
      <c r="K106" s="206" t="s">
        <v>21</v>
      </c>
      <c r="L106" s="62"/>
      <c r="M106" s="211" t="s">
        <v>21</v>
      </c>
      <c r="N106" s="212" t="s">
        <v>46</v>
      </c>
      <c r="O106" s="43"/>
      <c r="P106" s="213">
        <f t="shared" si="1"/>
        <v>0</v>
      </c>
      <c r="Q106" s="213">
        <v>0</v>
      </c>
      <c r="R106" s="213">
        <f t="shared" si="2"/>
        <v>0</v>
      </c>
      <c r="S106" s="213">
        <v>0</v>
      </c>
      <c r="T106" s="214">
        <f t="shared" si="3"/>
        <v>0</v>
      </c>
      <c r="AR106" s="25" t="s">
        <v>465</v>
      </c>
      <c r="AT106" s="25" t="s">
        <v>169</v>
      </c>
      <c r="AU106" s="25" t="s">
        <v>28</v>
      </c>
      <c r="AY106" s="25" t="s">
        <v>167</v>
      </c>
      <c r="BE106" s="215">
        <f t="shared" si="4"/>
        <v>0</v>
      </c>
      <c r="BF106" s="215">
        <f t="shared" si="5"/>
        <v>0</v>
      </c>
      <c r="BG106" s="215">
        <f t="shared" si="6"/>
        <v>0</v>
      </c>
      <c r="BH106" s="215">
        <f t="shared" si="7"/>
        <v>0</v>
      </c>
      <c r="BI106" s="215">
        <f t="shared" si="8"/>
        <v>0</v>
      </c>
      <c r="BJ106" s="25" t="s">
        <v>28</v>
      </c>
      <c r="BK106" s="215">
        <f t="shared" si="9"/>
        <v>0</v>
      </c>
      <c r="BL106" s="25" t="s">
        <v>465</v>
      </c>
      <c r="BM106" s="25" t="s">
        <v>322</v>
      </c>
    </row>
    <row r="107" spans="2:65" s="1" customFormat="1" ht="16.5" customHeight="1">
      <c r="B107" s="42"/>
      <c r="C107" s="204" t="s">
        <v>248</v>
      </c>
      <c r="D107" s="204" t="s">
        <v>169</v>
      </c>
      <c r="E107" s="205" t="s">
        <v>1707</v>
      </c>
      <c r="F107" s="206" t="s">
        <v>1708</v>
      </c>
      <c r="G107" s="207" t="s">
        <v>21</v>
      </c>
      <c r="H107" s="208">
        <v>40</v>
      </c>
      <c r="I107" s="209"/>
      <c r="J107" s="210">
        <f t="shared" si="0"/>
        <v>0</v>
      </c>
      <c r="K107" s="206" t="s">
        <v>21</v>
      </c>
      <c r="L107" s="62"/>
      <c r="M107" s="211" t="s">
        <v>21</v>
      </c>
      <c r="N107" s="212" t="s">
        <v>46</v>
      </c>
      <c r="O107" s="43"/>
      <c r="P107" s="213">
        <f t="shared" si="1"/>
        <v>0</v>
      </c>
      <c r="Q107" s="213">
        <v>0</v>
      </c>
      <c r="R107" s="213">
        <f t="shared" si="2"/>
        <v>0</v>
      </c>
      <c r="S107" s="213">
        <v>0</v>
      </c>
      <c r="T107" s="214">
        <f t="shared" si="3"/>
        <v>0</v>
      </c>
      <c r="AR107" s="25" t="s">
        <v>465</v>
      </c>
      <c r="AT107" s="25" t="s">
        <v>169</v>
      </c>
      <c r="AU107" s="25" t="s">
        <v>28</v>
      </c>
      <c r="AY107" s="25" t="s">
        <v>167</v>
      </c>
      <c r="BE107" s="215">
        <f t="shared" si="4"/>
        <v>0</v>
      </c>
      <c r="BF107" s="215">
        <f t="shared" si="5"/>
        <v>0</v>
      </c>
      <c r="BG107" s="215">
        <f t="shared" si="6"/>
        <v>0</v>
      </c>
      <c r="BH107" s="215">
        <f t="shared" si="7"/>
        <v>0</v>
      </c>
      <c r="BI107" s="215">
        <f t="shared" si="8"/>
        <v>0</v>
      </c>
      <c r="BJ107" s="25" t="s">
        <v>28</v>
      </c>
      <c r="BK107" s="215">
        <f t="shared" si="9"/>
        <v>0</v>
      </c>
      <c r="BL107" s="25" t="s">
        <v>465</v>
      </c>
      <c r="BM107" s="25" t="s">
        <v>331</v>
      </c>
    </row>
    <row r="108" spans="2:65" s="1" customFormat="1" ht="16.5" customHeight="1">
      <c r="B108" s="42"/>
      <c r="C108" s="204" t="s">
        <v>251</v>
      </c>
      <c r="D108" s="204" t="s">
        <v>169</v>
      </c>
      <c r="E108" s="205" t="s">
        <v>1709</v>
      </c>
      <c r="F108" s="206" t="s">
        <v>1710</v>
      </c>
      <c r="G108" s="207" t="s">
        <v>21</v>
      </c>
      <c r="H108" s="208">
        <v>23</v>
      </c>
      <c r="I108" s="209"/>
      <c r="J108" s="210">
        <f t="shared" si="0"/>
        <v>0</v>
      </c>
      <c r="K108" s="206" t="s">
        <v>21</v>
      </c>
      <c r="L108" s="62"/>
      <c r="M108" s="211" t="s">
        <v>21</v>
      </c>
      <c r="N108" s="212" t="s">
        <v>46</v>
      </c>
      <c r="O108" s="43"/>
      <c r="P108" s="213">
        <f t="shared" si="1"/>
        <v>0</v>
      </c>
      <c r="Q108" s="213">
        <v>0</v>
      </c>
      <c r="R108" s="213">
        <f t="shared" si="2"/>
        <v>0</v>
      </c>
      <c r="S108" s="213">
        <v>0</v>
      </c>
      <c r="T108" s="214">
        <f t="shared" si="3"/>
        <v>0</v>
      </c>
      <c r="AR108" s="25" t="s">
        <v>465</v>
      </c>
      <c r="AT108" s="25" t="s">
        <v>169</v>
      </c>
      <c r="AU108" s="25" t="s">
        <v>28</v>
      </c>
      <c r="AY108" s="25" t="s">
        <v>167</v>
      </c>
      <c r="BE108" s="215">
        <f t="shared" si="4"/>
        <v>0</v>
      </c>
      <c r="BF108" s="215">
        <f t="shared" si="5"/>
        <v>0</v>
      </c>
      <c r="BG108" s="215">
        <f t="shared" si="6"/>
        <v>0</v>
      </c>
      <c r="BH108" s="215">
        <f t="shared" si="7"/>
        <v>0</v>
      </c>
      <c r="BI108" s="215">
        <f t="shared" si="8"/>
        <v>0</v>
      </c>
      <c r="BJ108" s="25" t="s">
        <v>28</v>
      </c>
      <c r="BK108" s="215">
        <f t="shared" si="9"/>
        <v>0</v>
      </c>
      <c r="BL108" s="25" t="s">
        <v>465</v>
      </c>
      <c r="BM108" s="25" t="s">
        <v>343</v>
      </c>
    </row>
    <row r="109" spans="2:65" s="1" customFormat="1" ht="16.5" customHeight="1">
      <c r="B109" s="42"/>
      <c r="C109" s="204" t="s">
        <v>259</v>
      </c>
      <c r="D109" s="204" t="s">
        <v>169</v>
      </c>
      <c r="E109" s="205" t="s">
        <v>1711</v>
      </c>
      <c r="F109" s="206" t="s">
        <v>1712</v>
      </c>
      <c r="G109" s="207" t="s">
        <v>21</v>
      </c>
      <c r="H109" s="208">
        <v>45</v>
      </c>
      <c r="I109" s="209"/>
      <c r="J109" s="210">
        <f t="shared" si="0"/>
        <v>0</v>
      </c>
      <c r="K109" s="206" t="s">
        <v>21</v>
      </c>
      <c r="L109" s="62"/>
      <c r="M109" s="211" t="s">
        <v>21</v>
      </c>
      <c r="N109" s="212" t="s">
        <v>46</v>
      </c>
      <c r="O109" s="43"/>
      <c r="P109" s="213">
        <f t="shared" si="1"/>
        <v>0</v>
      </c>
      <c r="Q109" s="213">
        <v>0</v>
      </c>
      <c r="R109" s="213">
        <f t="shared" si="2"/>
        <v>0</v>
      </c>
      <c r="S109" s="213">
        <v>0</v>
      </c>
      <c r="T109" s="214">
        <f t="shared" si="3"/>
        <v>0</v>
      </c>
      <c r="AR109" s="25" t="s">
        <v>465</v>
      </c>
      <c r="AT109" s="25" t="s">
        <v>169</v>
      </c>
      <c r="AU109" s="25" t="s">
        <v>28</v>
      </c>
      <c r="AY109" s="25" t="s">
        <v>167</v>
      </c>
      <c r="BE109" s="215">
        <f t="shared" si="4"/>
        <v>0</v>
      </c>
      <c r="BF109" s="215">
        <f t="shared" si="5"/>
        <v>0</v>
      </c>
      <c r="BG109" s="215">
        <f t="shared" si="6"/>
        <v>0</v>
      </c>
      <c r="BH109" s="215">
        <f t="shared" si="7"/>
        <v>0</v>
      </c>
      <c r="BI109" s="215">
        <f t="shared" si="8"/>
        <v>0</v>
      </c>
      <c r="BJ109" s="25" t="s">
        <v>28</v>
      </c>
      <c r="BK109" s="215">
        <f t="shared" si="9"/>
        <v>0</v>
      </c>
      <c r="BL109" s="25" t="s">
        <v>465</v>
      </c>
      <c r="BM109" s="25" t="s">
        <v>353</v>
      </c>
    </row>
    <row r="110" spans="2:65" s="1" customFormat="1" ht="16.5" customHeight="1">
      <c r="B110" s="42"/>
      <c r="C110" s="204" t="s">
        <v>265</v>
      </c>
      <c r="D110" s="204" t="s">
        <v>169</v>
      </c>
      <c r="E110" s="205" t="s">
        <v>1713</v>
      </c>
      <c r="F110" s="206" t="s">
        <v>1714</v>
      </c>
      <c r="G110" s="207" t="s">
        <v>21</v>
      </c>
      <c r="H110" s="208">
        <v>3</v>
      </c>
      <c r="I110" s="209"/>
      <c r="J110" s="210">
        <f t="shared" si="0"/>
        <v>0</v>
      </c>
      <c r="K110" s="206" t="s">
        <v>21</v>
      </c>
      <c r="L110" s="62"/>
      <c r="M110" s="211" t="s">
        <v>21</v>
      </c>
      <c r="N110" s="212" t="s">
        <v>46</v>
      </c>
      <c r="O110" s="43"/>
      <c r="P110" s="213">
        <f t="shared" si="1"/>
        <v>0</v>
      </c>
      <c r="Q110" s="213">
        <v>0</v>
      </c>
      <c r="R110" s="213">
        <f t="shared" si="2"/>
        <v>0</v>
      </c>
      <c r="S110" s="213">
        <v>0</v>
      </c>
      <c r="T110" s="214">
        <f t="shared" si="3"/>
        <v>0</v>
      </c>
      <c r="AR110" s="25" t="s">
        <v>465</v>
      </c>
      <c r="AT110" s="25" t="s">
        <v>169</v>
      </c>
      <c r="AU110" s="25" t="s">
        <v>28</v>
      </c>
      <c r="AY110" s="25" t="s">
        <v>167</v>
      </c>
      <c r="BE110" s="215">
        <f t="shared" si="4"/>
        <v>0</v>
      </c>
      <c r="BF110" s="215">
        <f t="shared" si="5"/>
        <v>0</v>
      </c>
      <c r="BG110" s="215">
        <f t="shared" si="6"/>
        <v>0</v>
      </c>
      <c r="BH110" s="215">
        <f t="shared" si="7"/>
        <v>0</v>
      </c>
      <c r="BI110" s="215">
        <f t="shared" si="8"/>
        <v>0</v>
      </c>
      <c r="BJ110" s="25" t="s">
        <v>28</v>
      </c>
      <c r="BK110" s="215">
        <f t="shared" si="9"/>
        <v>0</v>
      </c>
      <c r="BL110" s="25" t="s">
        <v>465</v>
      </c>
      <c r="BM110" s="25" t="s">
        <v>360</v>
      </c>
    </row>
    <row r="111" spans="2:65" s="1" customFormat="1" ht="16.5" customHeight="1">
      <c r="B111" s="42"/>
      <c r="C111" s="204" t="s">
        <v>9</v>
      </c>
      <c r="D111" s="204" t="s">
        <v>169</v>
      </c>
      <c r="E111" s="205" t="s">
        <v>1715</v>
      </c>
      <c r="F111" s="206" t="s">
        <v>1716</v>
      </c>
      <c r="G111" s="207" t="s">
        <v>21</v>
      </c>
      <c r="H111" s="208">
        <v>103</v>
      </c>
      <c r="I111" s="209"/>
      <c r="J111" s="210">
        <f t="shared" si="0"/>
        <v>0</v>
      </c>
      <c r="K111" s="206" t="s">
        <v>21</v>
      </c>
      <c r="L111" s="62"/>
      <c r="M111" s="211" t="s">
        <v>21</v>
      </c>
      <c r="N111" s="212" t="s">
        <v>46</v>
      </c>
      <c r="O111" s="43"/>
      <c r="P111" s="213">
        <f t="shared" si="1"/>
        <v>0</v>
      </c>
      <c r="Q111" s="213">
        <v>0</v>
      </c>
      <c r="R111" s="213">
        <f t="shared" si="2"/>
        <v>0</v>
      </c>
      <c r="S111" s="213">
        <v>0</v>
      </c>
      <c r="T111" s="214">
        <f t="shared" si="3"/>
        <v>0</v>
      </c>
      <c r="AR111" s="25" t="s">
        <v>465</v>
      </c>
      <c r="AT111" s="25" t="s">
        <v>169</v>
      </c>
      <c r="AU111" s="25" t="s">
        <v>28</v>
      </c>
      <c r="AY111" s="25" t="s">
        <v>167</v>
      </c>
      <c r="BE111" s="215">
        <f t="shared" si="4"/>
        <v>0</v>
      </c>
      <c r="BF111" s="215">
        <f t="shared" si="5"/>
        <v>0</v>
      </c>
      <c r="BG111" s="215">
        <f t="shared" si="6"/>
        <v>0</v>
      </c>
      <c r="BH111" s="215">
        <f t="shared" si="7"/>
        <v>0</v>
      </c>
      <c r="BI111" s="215">
        <f t="shared" si="8"/>
        <v>0</v>
      </c>
      <c r="BJ111" s="25" t="s">
        <v>28</v>
      </c>
      <c r="BK111" s="215">
        <f t="shared" si="9"/>
        <v>0</v>
      </c>
      <c r="BL111" s="25" t="s">
        <v>465</v>
      </c>
      <c r="BM111" s="25" t="s">
        <v>367</v>
      </c>
    </row>
    <row r="112" spans="2:65" s="11" customFormat="1" ht="37.35" customHeight="1">
      <c r="B112" s="188"/>
      <c r="C112" s="189"/>
      <c r="D112" s="190" t="s">
        <v>74</v>
      </c>
      <c r="E112" s="191" t="s">
        <v>1717</v>
      </c>
      <c r="F112" s="191" t="s">
        <v>1718</v>
      </c>
      <c r="G112" s="189"/>
      <c r="H112" s="189"/>
      <c r="I112" s="192"/>
      <c r="J112" s="193">
        <f>BK112</f>
        <v>0</v>
      </c>
      <c r="K112" s="189"/>
      <c r="L112" s="194"/>
      <c r="M112" s="195"/>
      <c r="N112" s="196"/>
      <c r="O112" s="196"/>
      <c r="P112" s="197">
        <f>SUM(P113:P131)</f>
        <v>0</v>
      </c>
      <c r="Q112" s="196"/>
      <c r="R112" s="197">
        <f>SUM(R113:R131)</f>
        <v>0</v>
      </c>
      <c r="S112" s="196"/>
      <c r="T112" s="198">
        <f>SUM(T113:T131)</f>
        <v>0</v>
      </c>
      <c r="AR112" s="199" t="s">
        <v>178</v>
      </c>
      <c r="AT112" s="200" t="s">
        <v>74</v>
      </c>
      <c r="AU112" s="200" t="s">
        <v>75</v>
      </c>
      <c r="AY112" s="199" t="s">
        <v>167</v>
      </c>
      <c r="BK112" s="201">
        <f>SUM(BK113:BK131)</f>
        <v>0</v>
      </c>
    </row>
    <row r="113" spans="2:65" s="1" customFormat="1" ht="16.5" customHeight="1">
      <c r="B113" s="42"/>
      <c r="C113" s="204" t="s">
        <v>275</v>
      </c>
      <c r="D113" s="204" t="s">
        <v>169</v>
      </c>
      <c r="E113" s="205" t="s">
        <v>1719</v>
      </c>
      <c r="F113" s="206" t="s">
        <v>1676</v>
      </c>
      <c r="G113" s="207" t="s">
        <v>21</v>
      </c>
      <c r="H113" s="208">
        <v>7</v>
      </c>
      <c r="I113" s="209"/>
      <c r="J113" s="210">
        <f t="shared" ref="J113:J131" si="10">ROUND(I113*H113,1)</f>
        <v>0</v>
      </c>
      <c r="K113" s="206" t="s">
        <v>21</v>
      </c>
      <c r="L113" s="62"/>
      <c r="M113" s="211" t="s">
        <v>21</v>
      </c>
      <c r="N113" s="212" t="s">
        <v>46</v>
      </c>
      <c r="O113" s="43"/>
      <c r="P113" s="213">
        <f t="shared" ref="P113:P131" si="11">O113*H113</f>
        <v>0</v>
      </c>
      <c r="Q113" s="213">
        <v>0</v>
      </c>
      <c r="R113" s="213">
        <f t="shared" ref="R113:R131" si="12">Q113*H113</f>
        <v>0</v>
      </c>
      <c r="S113" s="213">
        <v>0</v>
      </c>
      <c r="T113" s="214">
        <f t="shared" ref="T113:T131" si="13">S113*H113</f>
        <v>0</v>
      </c>
      <c r="AR113" s="25" t="s">
        <v>465</v>
      </c>
      <c r="AT113" s="25" t="s">
        <v>169</v>
      </c>
      <c r="AU113" s="25" t="s">
        <v>28</v>
      </c>
      <c r="AY113" s="25" t="s">
        <v>167</v>
      </c>
      <c r="BE113" s="215">
        <f t="shared" ref="BE113:BE131" si="14">IF(N113="základní",J113,0)</f>
        <v>0</v>
      </c>
      <c r="BF113" s="215">
        <f t="shared" ref="BF113:BF131" si="15">IF(N113="snížená",J113,0)</f>
        <v>0</v>
      </c>
      <c r="BG113" s="215">
        <f t="shared" ref="BG113:BG131" si="16">IF(N113="zákl. přenesená",J113,0)</f>
        <v>0</v>
      </c>
      <c r="BH113" s="215">
        <f t="shared" ref="BH113:BH131" si="17">IF(N113="sníž. přenesená",J113,0)</f>
        <v>0</v>
      </c>
      <c r="BI113" s="215">
        <f t="shared" ref="BI113:BI131" si="18">IF(N113="nulová",J113,0)</f>
        <v>0</v>
      </c>
      <c r="BJ113" s="25" t="s">
        <v>28</v>
      </c>
      <c r="BK113" s="215">
        <f t="shared" ref="BK113:BK131" si="19">ROUND(I113*H113,1)</f>
        <v>0</v>
      </c>
      <c r="BL113" s="25" t="s">
        <v>465</v>
      </c>
      <c r="BM113" s="25" t="s">
        <v>375</v>
      </c>
    </row>
    <row r="114" spans="2:65" s="1" customFormat="1" ht="16.5" customHeight="1">
      <c r="B114" s="42"/>
      <c r="C114" s="204" t="s">
        <v>279</v>
      </c>
      <c r="D114" s="204" t="s">
        <v>169</v>
      </c>
      <c r="E114" s="205" t="s">
        <v>1720</v>
      </c>
      <c r="F114" s="206" t="s">
        <v>1678</v>
      </c>
      <c r="G114" s="207" t="s">
        <v>21</v>
      </c>
      <c r="H114" s="208">
        <v>16</v>
      </c>
      <c r="I114" s="209"/>
      <c r="J114" s="210">
        <f t="shared" si="10"/>
        <v>0</v>
      </c>
      <c r="K114" s="206" t="s">
        <v>21</v>
      </c>
      <c r="L114" s="62"/>
      <c r="M114" s="211" t="s">
        <v>21</v>
      </c>
      <c r="N114" s="212" t="s">
        <v>46</v>
      </c>
      <c r="O114" s="43"/>
      <c r="P114" s="213">
        <f t="shared" si="11"/>
        <v>0</v>
      </c>
      <c r="Q114" s="213">
        <v>0</v>
      </c>
      <c r="R114" s="213">
        <f t="shared" si="12"/>
        <v>0</v>
      </c>
      <c r="S114" s="213">
        <v>0</v>
      </c>
      <c r="T114" s="214">
        <f t="shared" si="13"/>
        <v>0</v>
      </c>
      <c r="AR114" s="25" t="s">
        <v>465</v>
      </c>
      <c r="AT114" s="25" t="s">
        <v>169</v>
      </c>
      <c r="AU114" s="25" t="s">
        <v>28</v>
      </c>
      <c r="AY114" s="25" t="s">
        <v>167</v>
      </c>
      <c r="BE114" s="215">
        <f t="shared" si="14"/>
        <v>0</v>
      </c>
      <c r="BF114" s="215">
        <f t="shared" si="15"/>
        <v>0</v>
      </c>
      <c r="BG114" s="215">
        <f t="shared" si="16"/>
        <v>0</v>
      </c>
      <c r="BH114" s="215">
        <f t="shared" si="17"/>
        <v>0</v>
      </c>
      <c r="BI114" s="215">
        <f t="shared" si="18"/>
        <v>0</v>
      </c>
      <c r="BJ114" s="25" t="s">
        <v>28</v>
      </c>
      <c r="BK114" s="215">
        <f t="shared" si="19"/>
        <v>0</v>
      </c>
      <c r="BL114" s="25" t="s">
        <v>465</v>
      </c>
      <c r="BM114" s="25" t="s">
        <v>384</v>
      </c>
    </row>
    <row r="115" spans="2:65" s="1" customFormat="1" ht="16.5" customHeight="1">
      <c r="B115" s="42"/>
      <c r="C115" s="204" t="s">
        <v>282</v>
      </c>
      <c r="D115" s="204" t="s">
        <v>169</v>
      </c>
      <c r="E115" s="205" t="s">
        <v>1721</v>
      </c>
      <c r="F115" s="206" t="s">
        <v>1680</v>
      </c>
      <c r="G115" s="207" t="s">
        <v>21</v>
      </c>
      <c r="H115" s="208">
        <v>9</v>
      </c>
      <c r="I115" s="209"/>
      <c r="J115" s="210">
        <f t="shared" si="10"/>
        <v>0</v>
      </c>
      <c r="K115" s="206" t="s">
        <v>21</v>
      </c>
      <c r="L115" s="62"/>
      <c r="M115" s="211" t="s">
        <v>21</v>
      </c>
      <c r="N115" s="212" t="s">
        <v>46</v>
      </c>
      <c r="O115" s="43"/>
      <c r="P115" s="213">
        <f t="shared" si="11"/>
        <v>0</v>
      </c>
      <c r="Q115" s="213">
        <v>0</v>
      </c>
      <c r="R115" s="213">
        <f t="shared" si="12"/>
        <v>0</v>
      </c>
      <c r="S115" s="213">
        <v>0</v>
      </c>
      <c r="T115" s="214">
        <f t="shared" si="13"/>
        <v>0</v>
      </c>
      <c r="AR115" s="25" t="s">
        <v>465</v>
      </c>
      <c r="AT115" s="25" t="s">
        <v>169</v>
      </c>
      <c r="AU115" s="25" t="s">
        <v>28</v>
      </c>
      <c r="AY115" s="25" t="s">
        <v>167</v>
      </c>
      <c r="BE115" s="215">
        <f t="shared" si="14"/>
        <v>0</v>
      </c>
      <c r="BF115" s="215">
        <f t="shared" si="15"/>
        <v>0</v>
      </c>
      <c r="BG115" s="215">
        <f t="shared" si="16"/>
        <v>0</v>
      </c>
      <c r="BH115" s="215">
        <f t="shared" si="17"/>
        <v>0</v>
      </c>
      <c r="BI115" s="215">
        <f t="shared" si="18"/>
        <v>0</v>
      </c>
      <c r="BJ115" s="25" t="s">
        <v>28</v>
      </c>
      <c r="BK115" s="215">
        <f t="shared" si="19"/>
        <v>0</v>
      </c>
      <c r="BL115" s="25" t="s">
        <v>465</v>
      </c>
      <c r="BM115" s="25" t="s">
        <v>393</v>
      </c>
    </row>
    <row r="116" spans="2:65" s="1" customFormat="1" ht="16.5" customHeight="1">
      <c r="B116" s="42"/>
      <c r="C116" s="204" t="s">
        <v>287</v>
      </c>
      <c r="D116" s="204" t="s">
        <v>169</v>
      </c>
      <c r="E116" s="205" t="s">
        <v>1722</v>
      </c>
      <c r="F116" s="206" t="s">
        <v>1682</v>
      </c>
      <c r="G116" s="207" t="s">
        <v>21</v>
      </c>
      <c r="H116" s="208">
        <v>26</v>
      </c>
      <c r="I116" s="209"/>
      <c r="J116" s="210">
        <f t="shared" si="10"/>
        <v>0</v>
      </c>
      <c r="K116" s="206" t="s">
        <v>21</v>
      </c>
      <c r="L116" s="62"/>
      <c r="M116" s="211" t="s">
        <v>21</v>
      </c>
      <c r="N116" s="212" t="s">
        <v>46</v>
      </c>
      <c r="O116" s="43"/>
      <c r="P116" s="213">
        <f t="shared" si="11"/>
        <v>0</v>
      </c>
      <c r="Q116" s="213">
        <v>0</v>
      </c>
      <c r="R116" s="213">
        <f t="shared" si="12"/>
        <v>0</v>
      </c>
      <c r="S116" s="213">
        <v>0</v>
      </c>
      <c r="T116" s="214">
        <f t="shared" si="13"/>
        <v>0</v>
      </c>
      <c r="AR116" s="25" t="s">
        <v>465</v>
      </c>
      <c r="AT116" s="25" t="s">
        <v>169</v>
      </c>
      <c r="AU116" s="25" t="s">
        <v>28</v>
      </c>
      <c r="AY116" s="25" t="s">
        <v>167</v>
      </c>
      <c r="BE116" s="215">
        <f t="shared" si="14"/>
        <v>0</v>
      </c>
      <c r="BF116" s="215">
        <f t="shared" si="15"/>
        <v>0</v>
      </c>
      <c r="BG116" s="215">
        <f t="shared" si="16"/>
        <v>0</v>
      </c>
      <c r="BH116" s="215">
        <f t="shared" si="17"/>
        <v>0</v>
      </c>
      <c r="BI116" s="215">
        <f t="shared" si="18"/>
        <v>0</v>
      </c>
      <c r="BJ116" s="25" t="s">
        <v>28</v>
      </c>
      <c r="BK116" s="215">
        <f t="shared" si="19"/>
        <v>0</v>
      </c>
      <c r="BL116" s="25" t="s">
        <v>465</v>
      </c>
      <c r="BM116" s="25" t="s">
        <v>403</v>
      </c>
    </row>
    <row r="117" spans="2:65" s="1" customFormat="1" ht="16.5" customHeight="1">
      <c r="B117" s="42"/>
      <c r="C117" s="204" t="s">
        <v>291</v>
      </c>
      <c r="D117" s="204" t="s">
        <v>169</v>
      </c>
      <c r="E117" s="205" t="s">
        <v>1723</v>
      </c>
      <c r="F117" s="206" t="s">
        <v>1684</v>
      </c>
      <c r="G117" s="207" t="s">
        <v>21</v>
      </c>
      <c r="H117" s="208">
        <v>248</v>
      </c>
      <c r="I117" s="209"/>
      <c r="J117" s="210">
        <f t="shared" si="10"/>
        <v>0</v>
      </c>
      <c r="K117" s="206" t="s">
        <v>21</v>
      </c>
      <c r="L117" s="62"/>
      <c r="M117" s="211" t="s">
        <v>21</v>
      </c>
      <c r="N117" s="212" t="s">
        <v>46</v>
      </c>
      <c r="O117" s="43"/>
      <c r="P117" s="213">
        <f t="shared" si="11"/>
        <v>0</v>
      </c>
      <c r="Q117" s="213">
        <v>0</v>
      </c>
      <c r="R117" s="213">
        <f t="shared" si="12"/>
        <v>0</v>
      </c>
      <c r="S117" s="213">
        <v>0</v>
      </c>
      <c r="T117" s="214">
        <f t="shared" si="13"/>
        <v>0</v>
      </c>
      <c r="AR117" s="25" t="s">
        <v>465</v>
      </c>
      <c r="AT117" s="25" t="s">
        <v>169</v>
      </c>
      <c r="AU117" s="25" t="s">
        <v>28</v>
      </c>
      <c r="AY117" s="25" t="s">
        <v>167</v>
      </c>
      <c r="BE117" s="215">
        <f t="shared" si="14"/>
        <v>0</v>
      </c>
      <c r="BF117" s="215">
        <f t="shared" si="15"/>
        <v>0</v>
      </c>
      <c r="BG117" s="215">
        <f t="shared" si="16"/>
        <v>0</v>
      </c>
      <c r="BH117" s="215">
        <f t="shared" si="17"/>
        <v>0</v>
      </c>
      <c r="BI117" s="215">
        <f t="shared" si="18"/>
        <v>0</v>
      </c>
      <c r="BJ117" s="25" t="s">
        <v>28</v>
      </c>
      <c r="BK117" s="215">
        <f t="shared" si="19"/>
        <v>0</v>
      </c>
      <c r="BL117" s="25" t="s">
        <v>465</v>
      </c>
      <c r="BM117" s="25" t="s">
        <v>412</v>
      </c>
    </row>
    <row r="118" spans="2:65" s="1" customFormat="1" ht="16.5" customHeight="1">
      <c r="B118" s="42"/>
      <c r="C118" s="204" t="s">
        <v>294</v>
      </c>
      <c r="D118" s="204" t="s">
        <v>169</v>
      </c>
      <c r="E118" s="205" t="s">
        <v>1724</v>
      </c>
      <c r="F118" s="206" t="s">
        <v>1686</v>
      </c>
      <c r="G118" s="207" t="s">
        <v>21</v>
      </c>
      <c r="H118" s="208">
        <v>85</v>
      </c>
      <c r="I118" s="209"/>
      <c r="J118" s="210">
        <f t="shared" si="10"/>
        <v>0</v>
      </c>
      <c r="K118" s="206" t="s">
        <v>21</v>
      </c>
      <c r="L118" s="62"/>
      <c r="M118" s="211" t="s">
        <v>21</v>
      </c>
      <c r="N118" s="212" t="s">
        <v>46</v>
      </c>
      <c r="O118" s="43"/>
      <c r="P118" s="213">
        <f t="shared" si="11"/>
        <v>0</v>
      </c>
      <c r="Q118" s="213">
        <v>0</v>
      </c>
      <c r="R118" s="213">
        <f t="shared" si="12"/>
        <v>0</v>
      </c>
      <c r="S118" s="213">
        <v>0</v>
      </c>
      <c r="T118" s="214">
        <f t="shared" si="13"/>
        <v>0</v>
      </c>
      <c r="AR118" s="25" t="s">
        <v>465</v>
      </c>
      <c r="AT118" s="25" t="s">
        <v>169</v>
      </c>
      <c r="AU118" s="25" t="s">
        <v>28</v>
      </c>
      <c r="AY118" s="25" t="s">
        <v>167</v>
      </c>
      <c r="BE118" s="215">
        <f t="shared" si="14"/>
        <v>0</v>
      </c>
      <c r="BF118" s="215">
        <f t="shared" si="15"/>
        <v>0</v>
      </c>
      <c r="BG118" s="215">
        <f t="shared" si="16"/>
        <v>0</v>
      </c>
      <c r="BH118" s="215">
        <f t="shared" si="17"/>
        <v>0</v>
      </c>
      <c r="BI118" s="215">
        <f t="shared" si="18"/>
        <v>0</v>
      </c>
      <c r="BJ118" s="25" t="s">
        <v>28</v>
      </c>
      <c r="BK118" s="215">
        <f t="shared" si="19"/>
        <v>0</v>
      </c>
      <c r="BL118" s="25" t="s">
        <v>465</v>
      </c>
      <c r="BM118" s="25" t="s">
        <v>422</v>
      </c>
    </row>
    <row r="119" spans="2:65" s="1" customFormat="1" ht="16.5" customHeight="1">
      <c r="B119" s="42"/>
      <c r="C119" s="204" t="s">
        <v>297</v>
      </c>
      <c r="D119" s="204" t="s">
        <v>169</v>
      </c>
      <c r="E119" s="205" t="s">
        <v>1725</v>
      </c>
      <c r="F119" s="206" t="s">
        <v>1688</v>
      </c>
      <c r="G119" s="207" t="s">
        <v>21</v>
      </c>
      <c r="H119" s="208">
        <v>250</v>
      </c>
      <c r="I119" s="209"/>
      <c r="J119" s="210">
        <f t="shared" si="10"/>
        <v>0</v>
      </c>
      <c r="K119" s="206" t="s">
        <v>21</v>
      </c>
      <c r="L119" s="62"/>
      <c r="M119" s="211" t="s">
        <v>21</v>
      </c>
      <c r="N119" s="212" t="s">
        <v>46</v>
      </c>
      <c r="O119" s="43"/>
      <c r="P119" s="213">
        <f t="shared" si="11"/>
        <v>0</v>
      </c>
      <c r="Q119" s="213">
        <v>0</v>
      </c>
      <c r="R119" s="213">
        <f t="shared" si="12"/>
        <v>0</v>
      </c>
      <c r="S119" s="213">
        <v>0</v>
      </c>
      <c r="T119" s="214">
        <f t="shared" si="13"/>
        <v>0</v>
      </c>
      <c r="AR119" s="25" t="s">
        <v>465</v>
      </c>
      <c r="AT119" s="25" t="s">
        <v>169</v>
      </c>
      <c r="AU119" s="25" t="s">
        <v>28</v>
      </c>
      <c r="AY119" s="25" t="s">
        <v>167</v>
      </c>
      <c r="BE119" s="215">
        <f t="shared" si="14"/>
        <v>0</v>
      </c>
      <c r="BF119" s="215">
        <f t="shared" si="15"/>
        <v>0</v>
      </c>
      <c r="BG119" s="215">
        <f t="shared" si="16"/>
        <v>0</v>
      </c>
      <c r="BH119" s="215">
        <f t="shared" si="17"/>
        <v>0</v>
      </c>
      <c r="BI119" s="215">
        <f t="shared" si="18"/>
        <v>0</v>
      </c>
      <c r="BJ119" s="25" t="s">
        <v>28</v>
      </c>
      <c r="BK119" s="215">
        <f t="shared" si="19"/>
        <v>0</v>
      </c>
      <c r="BL119" s="25" t="s">
        <v>465</v>
      </c>
      <c r="BM119" s="25" t="s">
        <v>430</v>
      </c>
    </row>
    <row r="120" spans="2:65" s="1" customFormat="1" ht="25.5" customHeight="1">
      <c r="B120" s="42"/>
      <c r="C120" s="204" t="s">
        <v>301</v>
      </c>
      <c r="D120" s="204" t="s">
        <v>169</v>
      </c>
      <c r="E120" s="205" t="s">
        <v>1726</v>
      </c>
      <c r="F120" s="206" t="s">
        <v>1690</v>
      </c>
      <c r="G120" s="207" t="s">
        <v>21</v>
      </c>
      <c r="H120" s="208">
        <v>125</v>
      </c>
      <c r="I120" s="209"/>
      <c r="J120" s="210">
        <f t="shared" si="10"/>
        <v>0</v>
      </c>
      <c r="K120" s="206" t="s">
        <v>21</v>
      </c>
      <c r="L120" s="62"/>
      <c r="M120" s="211" t="s">
        <v>21</v>
      </c>
      <c r="N120" s="212" t="s">
        <v>46</v>
      </c>
      <c r="O120" s="43"/>
      <c r="P120" s="213">
        <f t="shared" si="11"/>
        <v>0</v>
      </c>
      <c r="Q120" s="213">
        <v>0</v>
      </c>
      <c r="R120" s="213">
        <f t="shared" si="12"/>
        <v>0</v>
      </c>
      <c r="S120" s="213">
        <v>0</v>
      </c>
      <c r="T120" s="214">
        <f t="shared" si="13"/>
        <v>0</v>
      </c>
      <c r="AR120" s="25" t="s">
        <v>465</v>
      </c>
      <c r="AT120" s="25" t="s">
        <v>169</v>
      </c>
      <c r="AU120" s="25" t="s">
        <v>28</v>
      </c>
      <c r="AY120" s="25" t="s">
        <v>167</v>
      </c>
      <c r="BE120" s="215">
        <f t="shared" si="14"/>
        <v>0</v>
      </c>
      <c r="BF120" s="215">
        <f t="shared" si="15"/>
        <v>0</v>
      </c>
      <c r="BG120" s="215">
        <f t="shared" si="16"/>
        <v>0</v>
      </c>
      <c r="BH120" s="215">
        <f t="shared" si="17"/>
        <v>0</v>
      </c>
      <c r="BI120" s="215">
        <f t="shared" si="18"/>
        <v>0</v>
      </c>
      <c r="BJ120" s="25" t="s">
        <v>28</v>
      </c>
      <c r="BK120" s="215">
        <f t="shared" si="19"/>
        <v>0</v>
      </c>
      <c r="BL120" s="25" t="s">
        <v>465</v>
      </c>
      <c r="BM120" s="25" t="s">
        <v>440</v>
      </c>
    </row>
    <row r="121" spans="2:65" s="1" customFormat="1" ht="16.5" customHeight="1">
      <c r="B121" s="42"/>
      <c r="C121" s="204" t="s">
        <v>315</v>
      </c>
      <c r="D121" s="204" t="s">
        <v>169</v>
      </c>
      <c r="E121" s="205" t="s">
        <v>1727</v>
      </c>
      <c r="F121" s="206" t="s">
        <v>1692</v>
      </c>
      <c r="G121" s="207" t="s">
        <v>21</v>
      </c>
      <c r="H121" s="208">
        <v>390</v>
      </c>
      <c r="I121" s="209"/>
      <c r="J121" s="210">
        <f t="shared" si="10"/>
        <v>0</v>
      </c>
      <c r="K121" s="206" t="s">
        <v>21</v>
      </c>
      <c r="L121" s="62"/>
      <c r="M121" s="211" t="s">
        <v>21</v>
      </c>
      <c r="N121" s="212" t="s">
        <v>46</v>
      </c>
      <c r="O121" s="43"/>
      <c r="P121" s="213">
        <f t="shared" si="11"/>
        <v>0</v>
      </c>
      <c r="Q121" s="213">
        <v>0</v>
      </c>
      <c r="R121" s="213">
        <f t="shared" si="12"/>
        <v>0</v>
      </c>
      <c r="S121" s="213">
        <v>0</v>
      </c>
      <c r="T121" s="214">
        <f t="shared" si="13"/>
        <v>0</v>
      </c>
      <c r="AR121" s="25" t="s">
        <v>465</v>
      </c>
      <c r="AT121" s="25" t="s">
        <v>169</v>
      </c>
      <c r="AU121" s="25" t="s">
        <v>28</v>
      </c>
      <c r="AY121" s="25" t="s">
        <v>167</v>
      </c>
      <c r="BE121" s="215">
        <f t="shared" si="14"/>
        <v>0</v>
      </c>
      <c r="BF121" s="215">
        <f t="shared" si="15"/>
        <v>0</v>
      </c>
      <c r="BG121" s="215">
        <f t="shared" si="16"/>
        <v>0</v>
      </c>
      <c r="BH121" s="215">
        <f t="shared" si="17"/>
        <v>0</v>
      </c>
      <c r="BI121" s="215">
        <f t="shared" si="18"/>
        <v>0</v>
      </c>
      <c r="BJ121" s="25" t="s">
        <v>28</v>
      </c>
      <c r="BK121" s="215">
        <f t="shared" si="19"/>
        <v>0</v>
      </c>
      <c r="BL121" s="25" t="s">
        <v>465</v>
      </c>
      <c r="BM121" s="25" t="s">
        <v>448</v>
      </c>
    </row>
    <row r="122" spans="2:65" s="1" customFormat="1" ht="16.5" customHeight="1">
      <c r="B122" s="42"/>
      <c r="C122" s="204" t="s">
        <v>318</v>
      </c>
      <c r="D122" s="204" t="s">
        <v>169</v>
      </c>
      <c r="E122" s="205" t="s">
        <v>1728</v>
      </c>
      <c r="F122" s="206" t="s">
        <v>1694</v>
      </c>
      <c r="G122" s="207" t="s">
        <v>21</v>
      </c>
      <c r="H122" s="208">
        <v>1150</v>
      </c>
      <c r="I122" s="209"/>
      <c r="J122" s="210">
        <f t="shared" si="10"/>
        <v>0</v>
      </c>
      <c r="K122" s="206" t="s">
        <v>21</v>
      </c>
      <c r="L122" s="62"/>
      <c r="M122" s="211" t="s">
        <v>21</v>
      </c>
      <c r="N122" s="212" t="s">
        <v>46</v>
      </c>
      <c r="O122" s="43"/>
      <c r="P122" s="213">
        <f t="shared" si="11"/>
        <v>0</v>
      </c>
      <c r="Q122" s="213">
        <v>0</v>
      </c>
      <c r="R122" s="213">
        <f t="shared" si="12"/>
        <v>0</v>
      </c>
      <c r="S122" s="213">
        <v>0</v>
      </c>
      <c r="T122" s="214">
        <f t="shared" si="13"/>
        <v>0</v>
      </c>
      <c r="AR122" s="25" t="s">
        <v>465</v>
      </c>
      <c r="AT122" s="25" t="s">
        <v>169</v>
      </c>
      <c r="AU122" s="25" t="s">
        <v>28</v>
      </c>
      <c r="AY122" s="25" t="s">
        <v>167</v>
      </c>
      <c r="BE122" s="215">
        <f t="shared" si="14"/>
        <v>0</v>
      </c>
      <c r="BF122" s="215">
        <f t="shared" si="15"/>
        <v>0</v>
      </c>
      <c r="BG122" s="215">
        <f t="shared" si="16"/>
        <v>0</v>
      </c>
      <c r="BH122" s="215">
        <f t="shared" si="17"/>
        <v>0</v>
      </c>
      <c r="BI122" s="215">
        <f t="shared" si="18"/>
        <v>0</v>
      </c>
      <c r="BJ122" s="25" t="s">
        <v>28</v>
      </c>
      <c r="BK122" s="215">
        <f t="shared" si="19"/>
        <v>0</v>
      </c>
      <c r="BL122" s="25" t="s">
        <v>465</v>
      </c>
      <c r="BM122" s="25" t="s">
        <v>457</v>
      </c>
    </row>
    <row r="123" spans="2:65" s="1" customFormat="1" ht="16.5" customHeight="1">
      <c r="B123" s="42"/>
      <c r="C123" s="204" t="s">
        <v>322</v>
      </c>
      <c r="D123" s="204" t="s">
        <v>169</v>
      </c>
      <c r="E123" s="205" t="s">
        <v>1729</v>
      </c>
      <c r="F123" s="206" t="s">
        <v>1696</v>
      </c>
      <c r="G123" s="207" t="s">
        <v>21</v>
      </c>
      <c r="H123" s="208">
        <v>860</v>
      </c>
      <c r="I123" s="209"/>
      <c r="J123" s="210">
        <f t="shared" si="10"/>
        <v>0</v>
      </c>
      <c r="K123" s="206" t="s">
        <v>21</v>
      </c>
      <c r="L123" s="62"/>
      <c r="M123" s="211" t="s">
        <v>21</v>
      </c>
      <c r="N123" s="212" t="s">
        <v>46</v>
      </c>
      <c r="O123" s="43"/>
      <c r="P123" s="213">
        <f t="shared" si="11"/>
        <v>0</v>
      </c>
      <c r="Q123" s="213">
        <v>0</v>
      </c>
      <c r="R123" s="213">
        <f t="shared" si="12"/>
        <v>0</v>
      </c>
      <c r="S123" s="213">
        <v>0</v>
      </c>
      <c r="T123" s="214">
        <f t="shared" si="13"/>
        <v>0</v>
      </c>
      <c r="AR123" s="25" t="s">
        <v>465</v>
      </c>
      <c r="AT123" s="25" t="s">
        <v>169</v>
      </c>
      <c r="AU123" s="25" t="s">
        <v>28</v>
      </c>
      <c r="AY123" s="25" t="s">
        <v>167</v>
      </c>
      <c r="BE123" s="215">
        <f t="shared" si="14"/>
        <v>0</v>
      </c>
      <c r="BF123" s="215">
        <f t="shared" si="15"/>
        <v>0</v>
      </c>
      <c r="BG123" s="215">
        <f t="shared" si="16"/>
        <v>0</v>
      </c>
      <c r="BH123" s="215">
        <f t="shared" si="17"/>
        <v>0</v>
      </c>
      <c r="BI123" s="215">
        <f t="shared" si="18"/>
        <v>0</v>
      </c>
      <c r="BJ123" s="25" t="s">
        <v>28</v>
      </c>
      <c r="BK123" s="215">
        <f t="shared" si="19"/>
        <v>0</v>
      </c>
      <c r="BL123" s="25" t="s">
        <v>465</v>
      </c>
      <c r="BM123" s="25" t="s">
        <v>465</v>
      </c>
    </row>
    <row r="124" spans="2:65" s="1" customFormat="1" ht="16.5" customHeight="1">
      <c r="B124" s="42"/>
      <c r="C124" s="204" t="s">
        <v>327</v>
      </c>
      <c r="D124" s="204" t="s">
        <v>169</v>
      </c>
      <c r="E124" s="205" t="s">
        <v>1730</v>
      </c>
      <c r="F124" s="206" t="s">
        <v>1698</v>
      </c>
      <c r="G124" s="207" t="s">
        <v>21</v>
      </c>
      <c r="H124" s="208">
        <v>1120</v>
      </c>
      <c r="I124" s="209"/>
      <c r="J124" s="210">
        <f t="shared" si="10"/>
        <v>0</v>
      </c>
      <c r="K124" s="206" t="s">
        <v>21</v>
      </c>
      <c r="L124" s="62"/>
      <c r="M124" s="211" t="s">
        <v>21</v>
      </c>
      <c r="N124" s="212" t="s">
        <v>46</v>
      </c>
      <c r="O124" s="43"/>
      <c r="P124" s="213">
        <f t="shared" si="11"/>
        <v>0</v>
      </c>
      <c r="Q124" s="213">
        <v>0</v>
      </c>
      <c r="R124" s="213">
        <f t="shared" si="12"/>
        <v>0</v>
      </c>
      <c r="S124" s="213">
        <v>0</v>
      </c>
      <c r="T124" s="214">
        <f t="shared" si="13"/>
        <v>0</v>
      </c>
      <c r="AR124" s="25" t="s">
        <v>465</v>
      </c>
      <c r="AT124" s="25" t="s">
        <v>169</v>
      </c>
      <c r="AU124" s="25" t="s">
        <v>28</v>
      </c>
      <c r="AY124" s="25" t="s">
        <v>167</v>
      </c>
      <c r="BE124" s="215">
        <f t="shared" si="14"/>
        <v>0</v>
      </c>
      <c r="BF124" s="215">
        <f t="shared" si="15"/>
        <v>0</v>
      </c>
      <c r="BG124" s="215">
        <f t="shared" si="16"/>
        <v>0</v>
      </c>
      <c r="BH124" s="215">
        <f t="shared" si="17"/>
        <v>0</v>
      </c>
      <c r="BI124" s="215">
        <f t="shared" si="18"/>
        <v>0</v>
      </c>
      <c r="BJ124" s="25" t="s">
        <v>28</v>
      </c>
      <c r="BK124" s="215">
        <f t="shared" si="19"/>
        <v>0</v>
      </c>
      <c r="BL124" s="25" t="s">
        <v>465</v>
      </c>
      <c r="BM124" s="25" t="s">
        <v>475</v>
      </c>
    </row>
    <row r="125" spans="2:65" s="1" customFormat="1" ht="16.5" customHeight="1">
      <c r="B125" s="42"/>
      <c r="C125" s="204" t="s">
        <v>331</v>
      </c>
      <c r="D125" s="204" t="s">
        <v>169</v>
      </c>
      <c r="E125" s="205" t="s">
        <v>1731</v>
      </c>
      <c r="F125" s="206" t="s">
        <v>1700</v>
      </c>
      <c r="G125" s="207" t="s">
        <v>21</v>
      </c>
      <c r="H125" s="208">
        <v>170</v>
      </c>
      <c r="I125" s="209"/>
      <c r="J125" s="210">
        <f t="shared" si="10"/>
        <v>0</v>
      </c>
      <c r="K125" s="206" t="s">
        <v>21</v>
      </c>
      <c r="L125" s="62"/>
      <c r="M125" s="211" t="s">
        <v>21</v>
      </c>
      <c r="N125" s="212" t="s">
        <v>46</v>
      </c>
      <c r="O125" s="43"/>
      <c r="P125" s="213">
        <f t="shared" si="11"/>
        <v>0</v>
      </c>
      <c r="Q125" s="213">
        <v>0</v>
      </c>
      <c r="R125" s="213">
        <f t="shared" si="12"/>
        <v>0</v>
      </c>
      <c r="S125" s="213">
        <v>0</v>
      </c>
      <c r="T125" s="214">
        <f t="shared" si="13"/>
        <v>0</v>
      </c>
      <c r="AR125" s="25" t="s">
        <v>465</v>
      </c>
      <c r="AT125" s="25" t="s">
        <v>169</v>
      </c>
      <c r="AU125" s="25" t="s">
        <v>28</v>
      </c>
      <c r="AY125" s="25" t="s">
        <v>167</v>
      </c>
      <c r="BE125" s="215">
        <f t="shared" si="14"/>
        <v>0</v>
      </c>
      <c r="BF125" s="215">
        <f t="shared" si="15"/>
        <v>0</v>
      </c>
      <c r="BG125" s="215">
        <f t="shared" si="16"/>
        <v>0</v>
      </c>
      <c r="BH125" s="215">
        <f t="shared" si="17"/>
        <v>0</v>
      </c>
      <c r="BI125" s="215">
        <f t="shared" si="18"/>
        <v>0</v>
      </c>
      <c r="BJ125" s="25" t="s">
        <v>28</v>
      </c>
      <c r="BK125" s="215">
        <f t="shared" si="19"/>
        <v>0</v>
      </c>
      <c r="BL125" s="25" t="s">
        <v>465</v>
      </c>
      <c r="BM125" s="25" t="s">
        <v>483</v>
      </c>
    </row>
    <row r="126" spans="2:65" s="1" customFormat="1" ht="16.5" customHeight="1">
      <c r="B126" s="42"/>
      <c r="C126" s="204" t="s">
        <v>336</v>
      </c>
      <c r="D126" s="204" t="s">
        <v>169</v>
      </c>
      <c r="E126" s="205" t="s">
        <v>1732</v>
      </c>
      <c r="F126" s="206" t="s">
        <v>1702</v>
      </c>
      <c r="G126" s="207" t="s">
        <v>21</v>
      </c>
      <c r="H126" s="208">
        <v>70</v>
      </c>
      <c r="I126" s="209"/>
      <c r="J126" s="210">
        <f t="shared" si="10"/>
        <v>0</v>
      </c>
      <c r="K126" s="206" t="s">
        <v>21</v>
      </c>
      <c r="L126" s="62"/>
      <c r="M126" s="211" t="s">
        <v>21</v>
      </c>
      <c r="N126" s="212" t="s">
        <v>46</v>
      </c>
      <c r="O126" s="43"/>
      <c r="P126" s="213">
        <f t="shared" si="11"/>
        <v>0</v>
      </c>
      <c r="Q126" s="213">
        <v>0</v>
      </c>
      <c r="R126" s="213">
        <f t="shared" si="12"/>
        <v>0</v>
      </c>
      <c r="S126" s="213">
        <v>0</v>
      </c>
      <c r="T126" s="214">
        <f t="shared" si="13"/>
        <v>0</v>
      </c>
      <c r="AR126" s="25" t="s">
        <v>465</v>
      </c>
      <c r="AT126" s="25" t="s">
        <v>169</v>
      </c>
      <c r="AU126" s="25" t="s">
        <v>28</v>
      </c>
      <c r="AY126" s="25" t="s">
        <v>167</v>
      </c>
      <c r="BE126" s="215">
        <f t="shared" si="14"/>
        <v>0</v>
      </c>
      <c r="BF126" s="215">
        <f t="shared" si="15"/>
        <v>0</v>
      </c>
      <c r="BG126" s="215">
        <f t="shared" si="16"/>
        <v>0</v>
      </c>
      <c r="BH126" s="215">
        <f t="shared" si="17"/>
        <v>0</v>
      </c>
      <c r="BI126" s="215">
        <f t="shared" si="18"/>
        <v>0</v>
      </c>
      <c r="BJ126" s="25" t="s">
        <v>28</v>
      </c>
      <c r="BK126" s="215">
        <f t="shared" si="19"/>
        <v>0</v>
      </c>
      <c r="BL126" s="25" t="s">
        <v>465</v>
      </c>
      <c r="BM126" s="25" t="s">
        <v>490</v>
      </c>
    </row>
    <row r="127" spans="2:65" s="1" customFormat="1" ht="16.5" customHeight="1">
      <c r="B127" s="42"/>
      <c r="C127" s="204" t="s">
        <v>343</v>
      </c>
      <c r="D127" s="204" t="s">
        <v>169</v>
      </c>
      <c r="E127" s="205" t="s">
        <v>1733</v>
      </c>
      <c r="F127" s="206" t="s">
        <v>1704</v>
      </c>
      <c r="G127" s="207" t="s">
        <v>21</v>
      </c>
      <c r="H127" s="208">
        <v>70</v>
      </c>
      <c r="I127" s="209"/>
      <c r="J127" s="210">
        <f t="shared" si="10"/>
        <v>0</v>
      </c>
      <c r="K127" s="206" t="s">
        <v>21</v>
      </c>
      <c r="L127" s="62"/>
      <c r="M127" s="211" t="s">
        <v>21</v>
      </c>
      <c r="N127" s="212" t="s">
        <v>46</v>
      </c>
      <c r="O127" s="43"/>
      <c r="P127" s="213">
        <f t="shared" si="11"/>
        <v>0</v>
      </c>
      <c r="Q127" s="213">
        <v>0</v>
      </c>
      <c r="R127" s="213">
        <f t="shared" si="12"/>
        <v>0</v>
      </c>
      <c r="S127" s="213">
        <v>0</v>
      </c>
      <c r="T127" s="214">
        <f t="shared" si="13"/>
        <v>0</v>
      </c>
      <c r="AR127" s="25" t="s">
        <v>465</v>
      </c>
      <c r="AT127" s="25" t="s">
        <v>169</v>
      </c>
      <c r="AU127" s="25" t="s">
        <v>28</v>
      </c>
      <c r="AY127" s="25" t="s">
        <v>167</v>
      </c>
      <c r="BE127" s="215">
        <f t="shared" si="14"/>
        <v>0</v>
      </c>
      <c r="BF127" s="215">
        <f t="shared" si="15"/>
        <v>0</v>
      </c>
      <c r="BG127" s="215">
        <f t="shared" si="16"/>
        <v>0</v>
      </c>
      <c r="BH127" s="215">
        <f t="shared" si="17"/>
        <v>0</v>
      </c>
      <c r="BI127" s="215">
        <f t="shared" si="18"/>
        <v>0</v>
      </c>
      <c r="BJ127" s="25" t="s">
        <v>28</v>
      </c>
      <c r="BK127" s="215">
        <f t="shared" si="19"/>
        <v>0</v>
      </c>
      <c r="BL127" s="25" t="s">
        <v>465</v>
      </c>
      <c r="BM127" s="25" t="s">
        <v>496</v>
      </c>
    </row>
    <row r="128" spans="2:65" s="1" customFormat="1" ht="16.5" customHeight="1">
      <c r="B128" s="42"/>
      <c r="C128" s="204" t="s">
        <v>347</v>
      </c>
      <c r="D128" s="204" t="s">
        <v>169</v>
      </c>
      <c r="E128" s="205" t="s">
        <v>1734</v>
      </c>
      <c r="F128" s="206" t="s">
        <v>1710</v>
      </c>
      <c r="G128" s="207" t="s">
        <v>21</v>
      </c>
      <c r="H128" s="208">
        <v>23</v>
      </c>
      <c r="I128" s="209"/>
      <c r="J128" s="210">
        <f t="shared" si="10"/>
        <v>0</v>
      </c>
      <c r="K128" s="206" t="s">
        <v>21</v>
      </c>
      <c r="L128" s="62"/>
      <c r="M128" s="211" t="s">
        <v>21</v>
      </c>
      <c r="N128" s="212" t="s">
        <v>46</v>
      </c>
      <c r="O128" s="43"/>
      <c r="P128" s="213">
        <f t="shared" si="11"/>
        <v>0</v>
      </c>
      <c r="Q128" s="213">
        <v>0</v>
      </c>
      <c r="R128" s="213">
        <f t="shared" si="12"/>
        <v>0</v>
      </c>
      <c r="S128" s="213">
        <v>0</v>
      </c>
      <c r="T128" s="214">
        <f t="shared" si="13"/>
        <v>0</v>
      </c>
      <c r="AR128" s="25" t="s">
        <v>465</v>
      </c>
      <c r="AT128" s="25" t="s">
        <v>169</v>
      </c>
      <c r="AU128" s="25" t="s">
        <v>28</v>
      </c>
      <c r="AY128" s="25" t="s">
        <v>167</v>
      </c>
      <c r="BE128" s="215">
        <f t="shared" si="14"/>
        <v>0</v>
      </c>
      <c r="BF128" s="215">
        <f t="shared" si="15"/>
        <v>0</v>
      </c>
      <c r="BG128" s="215">
        <f t="shared" si="16"/>
        <v>0</v>
      </c>
      <c r="BH128" s="215">
        <f t="shared" si="17"/>
        <v>0</v>
      </c>
      <c r="BI128" s="215">
        <f t="shared" si="18"/>
        <v>0</v>
      </c>
      <c r="BJ128" s="25" t="s">
        <v>28</v>
      </c>
      <c r="BK128" s="215">
        <f t="shared" si="19"/>
        <v>0</v>
      </c>
      <c r="BL128" s="25" t="s">
        <v>465</v>
      </c>
      <c r="BM128" s="25" t="s">
        <v>508</v>
      </c>
    </row>
    <row r="129" spans="2:65" s="1" customFormat="1" ht="16.5" customHeight="1">
      <c r="B129" s="42"/>
      <c r="C129" s="204" t="s">
        <v>353</v>
      </c>
      <c r="D129" s="204" t="s">
        <v>169</v>
      </c>
      <c r="E129" s="205" t="s">
        <v>1735</v>
      </c>
      <c r="F129" s="206" t="s">
        <v>1712</v>
      </c>
      <c r="G129" s="207" t="s">
        <v>21</v>
      </c>
      <c r="H129" s="208">
        <v>45</v>
      </c>
      <c r="I129" s="209"/>
      <c r="J129" s="210">
        <f t="shared" si="10"/>
        <v>0</v>
      </c>
      <c r="K129" s="206" t="s">
        <v>21</v>
      </c>
      <c r="L129" s="62"/>
      <c r="M129" s="211" t="s">
        <v>21</v>
      </c>
      <c r="N129" s="212" t="s">
        <v>46</v>
      </c>
      <c r="O129" s="43"/>
      <c r="P129" s="213">
        <f t="shared" si="11"/>
        <v>0</v>
      </c>
      <c r="Q129" s="213">
        <v>0</v>
      </c>
      <c r="R129" s="213">
        <f t="shared" si="12"/>
        <v>0</v>
      </c>
      <c r="S129" s="213">
        <v>0</v>
      </c>
      <c r="T129" s="214">
        <f t="shared" si="13"/>
        <v>0</v>
      </c>
      <c r="AR129" s="25" t="s">
        <v>465</v>
      </c>
      <c r="AT129" s="25" t="s">
        <v>169</v>
      </c>
      <c r="AU129" s="25" t="s">
        <v>28</v>
      </c>
      <c r="AY129" s="25" t="s">
        <v>167</v>
      </c>
      <c r="BE129" s="215">
        <f t="shared" si="14"/>
        <v>0</v>
      </c>
      <c r="BF129" s="215">
        <f t="shared" si="15"/>
        <v>0</v>
      </c>
      <c r="BG129" s="215">
        <f t="shared" si="16"/>
        <v>0</v>
      </c>
      <c r="BH129" s="215">
        <f t="shared" si="17"/>
        <v>0</v>
      </c>
      <c r="BI129" s="215">
        <f t="shared" si="18"/>
        <v>0</v>
      </c>
      <c r="BJ129" s="25" t="s">
        <v>28</v>
      </c>
      <c r="BK129" s="215">
        <f t="shared" si="19"/>
        <v>0</v>
      </c>
      <c r="BL129" s="25" t="s">
        <v>465</v>
      </c>
      <c r="BM129" s="25" t="s">
        <v>519</v>
      </c>
    </row>
    <row r="130" spans="2:65" s="1" customFormat="1" ht="16.5" customHeight="1">
      <c r="B130" s="42"/>
      <c r="C130" s="204" t="s">
        <v>357</v>
      </c>
      <c r="D130" s="204" t="s">
        <v>169</v>
      </c>
      <c r="E130" s="205" t="s">
        <v>1736</v>
      </c>
      <c r="F130" s="206" t="s">
        <v>1714</v>
      </c>
      <c r="G130" s="207" t="s">
        <v>21</v>
      </c>
      <c r="H130" s="208">
        <v>3</v>
      </c>
      <c r="I130" s="209"/>
      <c r="J130" s="210">
        <f t="shared" si="10"/>
        <v>0</v>
      </c>
      <c r="K130" s="206" t="s">
        <v>21</v>
      </c>
      <c r="L130" s="62"/>
      <c r="M130" s="211" t="s">
        <v>21</v>
      </c>
      <c r="N130" s="212" t="s">
        <v>46</v>
      </c>
      <c r="O130" s="43"/>
      <c r="P130" s="213">
        <f t="shared" si="11"/>
        <v>0</v>
      </c>
      <c r="Q130" s="213">
        <v>0</v>
      </c>
      <c r="R130" s="213">
        <f t="shared" si="12"/>
        <v>0</v>
      </c>
      <c r="S130" s="213">
        <v>0</v>
      </c>
      <c r="T130" s="214">
        <f t="shared" si="13"/>
        <v>0</v>
      </c>
      <c r="AR130" s="25" t="s">
        <v>465</v>
      </c>
      <c r="AT130" s="25" t="s">
        <v>169</v>
      </c>
      <c r="AU130" s="25" t="s">
        <v>28</v>
      </c>
      <c r="AY130" s="25" t="s">
        <v>167</v>
      </c>
      <c r="BE130" s="215">
        <f t="shared" si="14"/>
        <v>0</v>
      </c>
      <c r="BF130" s="215">
        <f t="shared" si="15"/>
        <v>0</v>
      </c>
      <c r="BG130" s="215">
        <f t="shared" si="16"/>
        <v>0</v>
      </c>
      <c r="BH130" s="215">
        <f t="shared" si="17"/>
        <v>0</v>
      </c>
      <c r="BI130" s="215">
        <f t="shared" si="18"/>
        <v>0</v>
      </c>
      <c r="BJ130" s="25" t="s">
        <v>28</v>
      </c>
      <c r="BK130" s="215">
        <f t="shared" si="19"/>
        <v>0</v>
      </c>
      <c r="BL130" s="25" t="s">
        <v>465</v>
      </c>
      <c r="BM130" s="25" t="s">
        <v>542</v>
      </c>
    </row>
    <row r="131" spans="2:65" s="1" customFormat="1" ht="16.5" customHeight="1">
      <c r="B131" s="42"/>
      <c r="C131" s="204" t="s">
        <v>360</v>
      </c>
      <c r="D131" s="204" t="s">
        <v>169</v>
      </c>
      <c r="E131" s="205" t="s">
        <v>1737</v>
      </c>
      <c r="F131" s="206" t="s">
        <v>1738</v>
      </c>
      <c r="G131" s="207" t="s">
        <v>21</v>
      </c>
      <c r="H131" s="208">
        <v>103</v>
      </c>
      <c r="I131" s="209"/>
      <c r="J131" s="210">
        <f t="shared" si="10"/>
        <v>0</v>
      </c>
      <c r="K131" s="206" t="s">
        <v>21</v>
      </c>
      <c r="L131" s="62"/>
      <c r="M131" s="211" t="s">
        <v>21</v>
      </c>
      <c r="N131" s="212" t="s">
        <v>46</v>
      </c>
      <c r="O131" s="43"/>
      <c r="P131" s="213">
        <f t="shared" si="11"/>
        <v>0</v>
      </c>
      <c r="Q131" s="213">
        <v>0</v>
      </c>
      <c r="R131" s="213">
        <f t="shared" si="12"/>
        <v>0</v>
      </c>
      <c r="S131" s="213">
        <v>0</v>
      </c>
      <c r="T131" s="214">
        <f t="shared" si="13"/>
        <v>0</v>
      </c>
      <c r="AR131" s="25" t="s">
        <v>465</v>
      </c>
      <c r="AT131" s="25" t="s">
        <v>169</v>
      </c>
      <c r="AU131" s="25" t="s">
        <v>28</v>
      </c>
      <c r="AY131" s="25" t="s">
        <v>167</v>
      </c>
      <c r="BE131" s="215">
        <f t="shared" si="14"/>
        <v>0</v>
      </c>
      <c r="BF131" s="215">
        <f t="shared" si="15"/>
        <v>0</v>
      </c>
      <c r="BG131" s="215">
        <f t="shared" si="16"/>
        <v>0</v>
      </c>
      <c r="BH131" s="215">
        <f t="shared" si="17"/>
        <v>0</v>
      </c>
      <c r="BI131" s="215">
        <f t="shared" si="18"/>
        <v>0</v>
      </c>
      <c r="BJ131" s="25" t="s">
        <v>28</v>
      </c>
      <c r="BK131" s="215">
        <f t="shared" si="19"/>
        <v>0</v>
      </c>
      <c r="BL131" s="25" t="s">
        <v>465</v>
      </c>
      <c r="BM131" s="25" t="s">
        <v>522</v>
      </c>
    </row>
    <row r="132" spans="2:65" s="11" customFormat="1" ht="37.35" customHeight="1">
      <c r="B132" s="188"/>
      <c r="C132" s="189"/>
      <c r="D132" s="190" t="s">
        <v>74</v>
      </c>
      <c r="E132" s="191" t="s">
        <v>1739</v>
      </c>
      <c r="F132" s="191" t="s">
        <v>1740</v>
      </c>
      <c r="G132" s="189"/>
      <c r="H132" s="189"/>
      <c r="I132" s="192"/>
      <c r="J132" s="193">
        <f>BK132</f>
        <v>0</v>
      </c>
      <c r="K132" s="189"/>
      <c r="L132" s="194"/>
      <c r="M132" s="195"/>
      <c r="N132" s="196"/>
      <c r="O132" s="196"/>
      <c r="P132" s="197">
        <f>SUM(P133:P134)</f>
        <v>0</v>
      </c>
      <c r="Q132" s="196"/>
      <c r="R132" s="197">
        <f>SUM(R133:R134)</f>
        <v>0</v>
      </c>
      <c r="S132" s="196"/>
      <c r="T132" s="198">
        <f>SUM(T133:T134)</f>
        <v>0</v>
      </c>
      <c r="AR132" s="199" t="s">
        <v>178</v>
      </c>
      <c r="AT132" s="200" t="s">
        <v>74</v>
      </c>
      <c r="AU132" s="200" t="s">
        <v>75</v>
      </c>
      <c r="AY132" s="199" t="s">
        <v>167</v>
      </c>
      <c r="BK132" s="201">
        <f>SUM(BK133:BK134)</f>
        <v>0</v>
      </c>
    </row>
    <row r="133" spans="2:65" s="1" customFormat="1" ht="16.5" customHeight="1">
      <c r="B133" s="42"/>
      <c r="C133" s="204" t="s">
        <v>364</v>
      </c>
      <c r="D133" s="204" t="s">
        <v>169</v>
      </c>
      <c r="E133" s="205" t="s">
        <v>1741</v>
      </c>
      <c r="F133" s="206" t="s">
        <v>1742</v>
      </c>
      <c r="G133" s="207" t="s">
        <v>614</v>
      </c>
      <c r="H133" s="270"/>
      <c r="I133" s="209"/>
      <c r="J133" s="210">
        <f>ROUND(I133*H133,1)</f>
        <v>0</v>
      </c>
      <c r="K133" s="206" t="s">
        <v>21</v>
      </c>
      <c r="L133" s="62"/>
      <c r="M133" s="211" t="s">
        <v>21</v>
      </c>
      <c r="N133" s="212" t="s">
        <v>46</v>
      </c>
      <c r="O133" s="43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25" t="s">
        <v>465</v>
      </c>
      <c r="AT133" s="25" t="s">
        <v>169</v>
      </c>
      <c r="AU133" s="25" t="s">
        <v>28</v>
      </c>
      <c r="AY133" s="25" t="s">
        <v>167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5" t="s">
        <v>28</v>
      </c>
      <c r="BK133" s="215">
        <f>ROUND(I133*H133,1)</f>
        <v>0</v>
      </c>
      <c r="BL133" s="25" t="s">
        <v>465</v>
      </c>
      <c r="BM133" s="25" t="s">
        <v>545</v>
      </c>
    </row>
    <row r="134" spans="2:65" s="1" customFormat="1" ht="16.5" customHeight="1">
      <c r="B134" s="42"/>
      <c r="C134" s="204" t="s">
        <v>367</v>
      </c>
      <c r="D134" s="204" t="s">
        <v>169</v>
      </c>
      <c r="E134" s="205" t="s">
        <v>1743</v>
      </c>
      <c r="F134" s="206" t="s">
        <v>1744</v>
      </c>
      <c r="G134" s="207" t="s">
        <v>614</v>
      </c>
      <c r="H134" s="270"/>
      <c r="I134" s="209"/>
      <c r="J134" s="210">
        <f>ROUND(I134*H134,1)</f>
        <v>0</v>
      </c>
      <c r="K134" s="206" t="s">
        <v>21</v>
      </c>
      <c r="L134" s="62"/>
      <c r="M134" s="211" t="s">
        <v>21</v>
      </c>
      <c r="N134" s="212" t="s">
        <v>46</v>
      </c>
      <c r="O134" s="43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25" t="s">
        <v>465</v>
      </c>
      <c r="AT134" s="25" t="s">
        <v>169</v>
      </c>
      <c r="AU134" s="25" t="s">
        <v>28</v>
      </c>
      <c r="AY134" s="25" t="s">
        <v>167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25" t="s">
        <v>28</v>
      </c>
      <c r="BK134" s="215">
        <f>ROUND(I134*H134,1)</f>
        <v>0</v>
      </c>
      <c r="BL134" s="25" t="s">
        <v>465</v>
      </c>
      <c r="BM134" s="25" t="s">
        <v>554</v>
      </c>
    </row>
    <row r="135" spans="2:65" s="11" customFormat="1" ht="37.35" customHeight="1">
      <c r="B135" s="188"/>
      <c r="C135" s="189"/>
      <c r="D135" s="190" t="s">
        <v>74</v>
      </c>
      <c r="E135" s="191" t="s">
        <v>1745</v>
      </c>
      <c r="F135" s="191" t="s">
        <v>1746</v>
      </c>
      <c r="G135" s="189"/>
      <c r="H135" s="189"/>
      <c r="I135" s="192"/>
      <c r="J135" s="193">
        <f>BK135</f>
        <v>0</v>
      </c>
      <c r="K135" s="189"/>
      <c r="L135" s="194"/>
      <c r="M135" s="195"/>
      <c r="N135" s="196"/>
      <c r="O135" s="196"/>
      <c r="P135" s="197">
        <f>SUM(P136:P137)</f>
        <v>0</v>
      </c>
      <c r="Q135" s="196"/>
      <c r="R135" s="197">
        <f>SUM(R136:R137)</f>
        <v>0</v>
      </c>
      <c r="S135" s="196"/>
      <c r="T135" s="198">
        <f>SUM(T136:T137)</f>
        <v>0</v>
      </c>
      <c r="AR135" s="199" t="s">
        <v>178</v>
      </c>
      <c r="AT135" s="200" t="s">
        <v>74</v>
      </c>
      <c r="AU135" s="200" t="s">
        <v>75</v>
      </c>
      <c r="AY135" s="199" t="s">
        <v>167</v>
      </c>
      <c r="BK135" s="201">
        <f>SUM(BK136:BK137)</f>
        <v>0</v>
      </c>
    </row>
    <row r="136" spans="2:65" s="1" customFormat="1" ht="16.5" customHeight="1">
      <c r="B136" s="42"/>
      <c r="C136" s="204" t="s">
        <v>370</v>
      </c>
      <c r="D136" s="204" t="s">
        <v>169</v>
      </c>
      <c r="E136" s="205" t="s">
        <v>1747</v>
      </c>
      <c r="F136" s="206" t="s">
        <v>1748</v>
      </c>
      <c r="G136" s="207" t="s">
        <v>21</v>
      </c>
      <c r="H136" s="208">
        <v>250</v>
      </c>
      <c r="I136" s="209"/>
      <c r="J136" s="210">
        <f>ROUND(I136*H136,1)</f>
        <v>0</v>
      </c>
      <c r="K136" s="206" t="s">
        <v>21</v>
      </c>
      <c r="L136" s="62"/>
      <c r="M136" s="211" t="s">
        <v>21</v>
      </c>
      <c r="N136" s="212" t="s">
        <v>46</v>
      </c>
      <c r="O136" s="43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25" t="s">
        <v>465</v>
      </c>
      <c r="AT136" s="25" t="s">
        <v>169</v>
      </c>
      <c r="AU136" s="25" t="s">
        <v>28</v>
      </c>
      <c r="AY136" s="25" t="s">
        <v>167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5" t="s">
        <v>28</v>
      </c>
      <c r="BK136" s="215">
        <f>ROUND(I136*H136,1)</f>
        <v>0</v>
      </c>
      <c r="BL136" s="25" t="s">
        <v>465</v>
      </c>
      <c r="BM136" s="25" t="s">
        <v>562</v>
      </c>
    </row>
    <row r="137" spans="2:65" s="1" customFormat="1" ht="16.5" customHeight="1">
      <c r="B137" s="42"/>
      <c r="C137" s="204" t="s">
        <v>375</v>
      </c>
      <c r="D137" s="204" t="s">
        <v>169</v>
      </c>
      <c r="E137" s="205" t="s">
        <v>1749</v>
      </c>
      <c r="F137" s="206" t="s">
        <v>1750</v>
      </c>
      <c r="G137" s="207" t="s">
        <v>21</v>
      </c>
      <c r="H137" s="208">
        <v>15</v>
      </c>
      <c r="I137" s="209"/>
      <c r="J137" s="210">
        <f>ROUND(I137*H137,1)</f>
        <v>0</v>
      </c>
      <c r="K137" s="206" t="s">
        <v>21</v>
      </c>
      <c r="L137" s="62"/>
      <c r="M137" s="211" t="s">
        <v>21</v>
      </c>
      <c r="N137" s="212" t="s">
        <v>46</v>
      </c>
      <c r="O137" s="43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25" t="s">
        <v>465</v>
      </c>
      <c r="AT137" s="25" t="s">
        <v>169</v>
      </c>
      <c r="AU137" s="25" t="s">
        <v>28</v>
      </c>
      <c r="AY137" s="25" t="s">
        <v>167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5" t="s">
        <v>28</v>
      </c>
      <c r="BK137" s="215">
        <f>ROUND(I137*H137,1)</f>
        <v>0</v>
      </c>
      <c r="BL137" s="25" t="s">
        <v>465</v>
      </c>
      <c r="BM137" s="25" t="s">
        <v>580</v>
      </c>
    </row>
    <row r="138" spans="2:65" s="11" customFormat="1" ht="37.35" customHeight="1">
      <c r="B138" s="188"/>
      <c r="C138" s="189"/>
      <c r="D138" s="190" t="s">
        <v>74</v>
      </c>
      <c r="E138" s="191" t="s">
        <v>1751</v>
      </c>
      <c r="F138" s="191" t="s">
        <v>1752</v>
      </c>
      <c r="G138" s="189"/>
      <c r="H138" s="189"/>
      <c r="I138" s="192"/>
      <c r="J138" s="193">
        <f>BK138</f>
        <v>0</v>
      </c>
      <c r="K138" s="189"/>
      <c r="L138" s="194"/>
      <c r="M138" s="195"/>
      <c r="N138" s="196"/>
      <c r="O138" s="196"/>
      <c r="P138" s="197">
        <f>P139</f>
        <v>0</v>
      </c>
      <c r="Q138" s="196"/>
      <c r="R138" s="197">
        <f>R139</f>
        <v>0</v>
      </c>
      <c r="S138" s="196"/>
      <c r="T138" s="198">
        <f>T139</f>
        <v>0</v>
      </c>
      <c r="AR138" s="199" t="s">
        <v>178</v>
      </c>
      <c r="AT138" s="200" t="s">
        <v>74</v>
      </c>
      <c r="AU138" s="200" t="s">
        <v>75</v>
      </c>
      <c r="AY138" s="199" t="s">
        <v>167</v>
      </c>
      <c r="BK138" s="201">
        <f>BK139</f>
        <v>0</v>
      </c>
    </row>
    <row r="139" spans="2:65" s="1" customFormat="1" ht="16.5" customHeight="1">
      <c r="B139" s="42"/>
      <c r="C139" s="204" t="s">
        <v>378</v>
      </c>
      <c r="D139" s="204" t="s">
        <v>169</v>
      </c>
      <c r="E139" s="205" t="s">
        <v>1753</v>
      </c>
      <c r="F139" s="206" t="s">
        <v>1754</v>
      </c>
      <c r="G139" s="207" t="s">
        <v>21</v>
      </c>
      <c r="H139" s="208">
        <v>1</v>
      </c>
      <c r="I139" s="209"/>
      <c r="J139" s="210">
        <f>ROUND(I139*H139,1)</f>
        <v>0</v>
      </c>
      <c r="K139" s="206" t="s">
        <v>21</v>
      </c>
      <c r="L139" s="62"/>
      <c r="M139" s="211" t="s">
        <v>21</v>
      </c>
      <c r="N139" s="212" t="s">
        <v>46</v>
      </c>
      <c r="O139" s="43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25" t="s">
        <v>465</v>
      </c>
      <c r="AT139" s="25" t="s">
        <v>169</v>
      </c>
      <c r="AU139" s="25" t="s">
        <v>28</v>
      </c>
      <c r="AY139" s="25" t="s">
        <v>167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25" t="s">
        <v>28</v>
      </c>
      <c r="BK139" s="215">
        <f>ROUND(I139*H139,1)</f>
        <v>0</v>
      </c>
      <c r="BL139" s="25" t="s">
        <v>465</v>
      </c>
      <c r="BM139" s="25" t="s">
        <v>590</v>
      </c>
    </row>
    <row r="140" spans="2:65" s="11" customFormat="1" ht="37.35" customHeight="1">
      <c r="B140" s="188"/>
      <c r="C140" s="189"/>
      <c r="D140" s="190" t="s">
        <v>74</v>
      </c>
      <c r="E140" s="191" t="s">
        <v>1755</v>
      </c>
      <c r="F140" s="191" t="s">
        <v>1756</v>
      </c>
      <c r="G140" s="189"/>
      <c r="H140" s="189"/>
      <c r="I140" s="192"/>
      <c r="J140" s="193">
        <f>BK140</f>
        <v>0</v>
      </c>
      <c r="K140" s="189"/>
      <c r="L140" s="194"/>
      <c r="M140" s="195"/>
      <c r="N140" s="196"/>
      <c r="O140" s="196"/>
      <c r="P140" s="197">
        <f>SUM(P141:P146)</f>
        <v>0</v>
      </c>
      <c r="Q140" s="196"/>
      <c r="R140" s="197">
        <f>SUM(R141:R146)</f>
        <v>0</v>
      </c>
      <c r="S140" s="196"/>
      <c r="T140" s="198">
        <f>SUM(T141:T146)</f>
        <v>0</v>
      </c>
      <c r="AR140" s="199" t="s">
        <v>178</v>
      </c>
      <c r="AT140" s="200" t="s">
        <v>74</v>
      </c>
      <c r="AU140" s="200" t="s">
        <v>75</v>
      </c>
      <c r="AY140" s="199" t="s">
        <v>167</v>
      </c>
      <c r="BK140" s="201">
        <f>SUM(BK141:BK146)</f>
        <v>0</v>
      </c>
    </row>
    <row r="141" spans="2:65" s="1" customFormat="1" ht="16.5" customHeight="1">
      <c r="B141" s="42"/>
      <c r="C141" s="204" t="s">
        <v>384</v>
      </c>
      <c r="D141" s="204" t="s">
        <v>169</v>
      </c>
      <c r="E141" s="205" t="s">
        <v>1757</v>
      </c>
      <c r="F141" s="206" t="s">
        <v>1758</v>
      </c>
      <c r="G141" s="207" t="s">
        <v>21</v>
      </c>
      <c r="H141" s="208">
        <v>25</v>
      </c>
      <c r="I141" s="209"/>
      <c r="J141" s="210">
        <f t="shared" ref="J141:J146" si="20">ROUND(I141*H141,1)</f>
        <v>0</v>
      </c>
      <c r="K141" s="206" t="s">
        <v>21</v>
      </c>
      <c r="L141" s="62"/>
      <c r="M141" s="211" t="s">
        <v>21</v>
      </c>
      <c r="N141" s="212" t="s">
        <v>46</v>
      </c>
      <c r="O141" s="43"/>
      <c r="P141" s="213">
        <f t="shared" ref="P141:P146" si="21">O141*H141</f>
        <v>0</v>
      </c>
      <c r="Q141" s="213">
        <v>0</v>
      </c>
      <c r="R141" s="213">
        <f t="shared" ref="R141:R146" si="22">Q141*H141</f>
        <v>0</v>
      </c>
      <c r="S141" s="213">
        <v>0</v>
      </c>
      <c r="T141" s="214">
        <f t="shared" ref="T141:T146" si="23">S141*H141</f>
        <v>0</v>
      </c>
      <c r="AR141" s="25" t="s">
        <v>465</v>
      </c>
      <c r="AT141" s="25" t="s">
        <v>169</v>
      </c>
      <c r="AU141" s="25" t="s">
        <v>28</v>
      </c>
      <c r="AY141" s="25" t="s">
        <v>167</v>
      </c>
      <c r="BE141" s="215">
        <f t="shared" ref="BE141:BE146" si="24">IF(N141="základní",J141,0)</f>
        <v>0</v>
      </c>
      <c r="BF141" s="215">
        <f t="shared" ref="BF141:BF146" si="25">IF(N141="snížená",J141,0)</f>
        <v>0</v>
      </c>
      <c r="BG141" s="215">
        <f t="shared" ref="BG141:BG146" si="26">IF(N141="zákl. přenesená",J141,0)</f>
        <v>0</v>
      </c>
      <c r="BH141" s="215">
        <f t="shared" ref="BH141:BH146" si="27">IF(N141="sníž. přenesená",J141,0)</f>
        <v>0</v>
      </c>
      <c r="BI141" s="215">
        <f t="shared" ref="BI141:BI146" si="28">IF(N141="nulová",J141,0)</f>
        <v>0</v>
      </c>
      <c r="BJ141" s="25" t="s">
        <v>28</v>
      </c>
      <c r="BK141" s="215">
        <f t="shared" ref="BK141:BK146" si="29">ROUND(I141*H141,1)</f>
        <v>0</v>
      </c>
      <c r="BL141" s="25" t="s">
        <v>465</v>
      </c>
      <c r="BM141" s="25" t="s">
        <v>624</v>
      </c>
    </row>
    <row r="142" spans="2:65" s="1" customFormat="1" ht="16.5" customHeight="1">
      <c r="B142" s="42"/>
      <c r="C142" s="204" t="s">
        <v>390</v>
      </c>
      <c r="D142" s="204" t="s">
        <v>169</v>
      </c>
      <c r="E142" s="205" t="s">
        <v>1759</v>
      </c>
      <c r="F142" s="206" t="s">
        <v>1760</v>
      </c>
      <c r="G142" s="207" t="s">
        <v>21</v>
      </c>
      <c r="H142" s="208">
        <v>15</v>
      </c>
      <c r="I142" s="209"/>
      <c r="J142" s="210">
        <f t="shared" si="20"/>
        <v>0</v>
      </c>
      <c r="K142" s="206" t="s">
        <v>21</v>
      </c>
      <c r="L142" s="62"/>
      <c r="M142" s="211" t="s">
        <v>21</v>
      </c>
      <c r="N142" s="212" t="s">
        <v>46</v>
      </c>
      <c r="O142" s="43"/>
      <c r="P142" s="213">
        <f t="shared" si="21"/>
        <v>0</v>
      </c>
      <c r="Q142" s="213">
        <v>0</v>
      </c>
      <c r="R142" s="213">
        <f t="shared" si="22"/>
        <v>0</v>
      </c>
      <c r="S142" s="213">
        <v>0</v>
      </c>
      <c r="T142" s="214">
        <f t="shared" si="23"/>
        <v>0</v>
      </c>
      <c r="AR142" s="25" t="s">
        <v>465</v>
      </c>
      <c r="AT142" s="25" t="s">
        <v>169</v>
      </c>
      <c r="AU142" s="25" t="s">
        <v>28</v>
      </c>
      <c r="AY142" s="25" t="s">
        <v>167</v>
      </c>
      <c r="BE142" s="215">
        <f t="shared" si="24"/>
        <v>0</v>
      </c>
      <c r="BF142" s="215">
        <f t="shared" si="25"/>
        <v>0</v>
      </c>
      <c r="BG142" s="215">
        <f t="shared" si="26"/>
        <v>0</v>
      </c>
      <c r="BH142" s="215">
        <f t="shared" si="27"/>
        <v>0</v>
      </c>
      <c r="BI142" s="215">
        <f t="shared" si="28"/>
        <v>0</v>
      </c>
      <c r="BJ142" s="25" t="s">
        <v>28</v>
      </c>
      <c r="BK142" s="215">
        <f t="shared" si="29"/>
        <v>0</v>
      </c>
      <c r="BL142" s="25" t="s">
        <v>465</v>
      </c>
      <c r="BM142" s="25" t="s">
        <v>341</v>
      </c>
    </row>
    <row r="143" spans="2:65" s="1" customFormat="1" ht="16.5" customHeight="1">
      <c r="B143" s="42"/>
      <c r="C143" s="204" t="s">
        <v>393</v>
      </c>
      <c r="D143" s="204" t="s">
        <v>169</v>
      </c>
      <c r="E143" s="205" t="s">
        <v>1761</v>
      </c>
      <c r="F143" s="206" t="s">
        <v>1762</v>
      </c>
      <c r="G143" s="207" t="s">
        <v>21</v>
      </c>
      <c r="H143" s="208">
        <v>8</v>
      </c>
      <c r="I143" s="209"/>
      <c r="J143" s="210">
        <f t="shared" si="20"/>
        <v>0</v>
      </c>
      <c r="K143" s="206" t="s">
        <v>21</v>
      </c>
      <c r="L143" s="62"/>
      <c r="M143" s="211" t="s">
        <v>21</v>
      </c>
      <c r="N143" s="212" t="s">
        <v>46</v>
      </c>
      <c r="O143" s="43"/>
      <c r="P143" s="213">
        <f t="shared" si="21"/>
        <v>0</v>
      </c>
      <c r="Q143" s="213">
        <v>0</v>
      </c>
      <c r="R143" s="213">
        <f t="shared" si="22"/>
        <v>0</v>
      </c>
      <c r="S143" s="213">
        <v>0</v>
      </c>
      <c r="T143" s="214">
        <f t="shared" si="23"/>
        <v>0</v>
      </c>
      <c r="AR143" s="25" t="s">
        <v>465</v>
      </c>
      <c r="AT143" s="25" t="s">
        <v>169</v>
      </c>
      <c r="AU143" s="25" t="s">
        <v>28</v>
      </c>
      <c r="AY143" s="25" t="s">
        <v>167</v>
      </c>
      <c r="BE143" s="215">
        <f t="shared" si="24"/>
        <v>0</v>
      </c>
      <c r="BF143" s="215">
        <f t="shared" si="25"/>
        <v>0</v>
      </c>
      <c r="BG143" s="215">
        <f t="shared" si="26"/>
        <v>0</v>
      </c>
      <c r="BH143" s="215">
        <f t="shared" si="27"/>
        <v>0</v>
      </c>
      <c r="BI143" s="215">
        <f t="shared" si="28"/>
        <v>0</v>
      </c>
      <c r="BJ143" s="25" t="s">
        <v>28</v>
      </c>
      <c r="BK143" s="215">
        <f t="shared" si="29"/>
        <v>0</v>
      </c>
      <c r="BL143" s="25" t="s">
        <v>465</v>
      </c>
      <c r="BM143" s="25" t="s">
        <v>401</v>
      </c>
    </row>
    <row r="144" spans="2:65" s="1" customFormat="1" ht="16.5" customHeight="1">
      <c r="B144" s="42"/>
      <c r="C144" s="204" t="s">
        <v>397</v>
      </c>
      <c r="D144" s="204" t="s">
        <v>169</v>
      </c>
      <c r="E144" s="205" t="s">
        <v>1763</v>
      </c>
      <c r="F144" s="206" t="s">
        <v>1764</v>
      </c>
      <c r="G144" s="207" t="s">
        <v>21</v>
      </c>
      <c r="H144" s="208">
        <v>5</v>
      </c>
      <c r="I144" s="209"/>
      <c r="J144" s="210">
        <f t="shared" si="20"/>
        <v>0</v>
      </c>
      <c r="K144" s="206" t="s">
        <v>21</v>
      </c>
      <c r="L144" s="62"/>
      <c r="M144" s="211" t="s">
        <v>21</v>
      </c>
      <c r="N144" s="212" t="s">
        <v>46</v>
      </c>
      <c r="O144" s="43"/>
      <c r="P144" s="213">
        <f t="shared" si="21"/>
        <v>0</v>
      </c>
      <c r="Q144" s="213">
        <v>0</v>
      </c>
      <c r="R144" s="213">
        <f t="shared" si="22"/>
        <v>0</v>
      </c>
      <c r="S144" s="213">
        <v>0</v>
      </c>
      <c r="T144" s="214">
        <f t="shared" si="23"/>
        <v>0</v>
      </c>
      <c r="AR144" s="25" t="s">
        <v>465</v>
      </c>
      <c r="AT144" s="25" t="s">
        <v>169</v>
      </c>
      <c r="AU144" s="25" t="s">
        <v>28</v>
      </c>
      <c r="AY144" s="25" t="s">
        <v>167</v>
      </c>
      <c r="BE144" s="215">
        <f t="shared" si="24"/>
        <v>0</v>
      </c>
      <c r="BF144" s="215">
        <f t="shared" si="25"/>
        <v>0</v>
      </c>
      <c r="BG144" s="215">
        <f t="shared" si="26"/>
        <v>0</v>
      </c>
      <c r="BH144" s="215">
        <f t="shared" si="27"/>
        <v>0</v>
      </c>
      <c r="BI144" s="215">
        <f t="shared" si="28"/>
        <v>0</v>
      </c>
      <c r="BJ144" s="25" t="s">
        <v>28</v>
      </c>
      <c r="BK144" s="215">
        <f t="shared" si="29"/>
        <v>0</v>
      </c>
      <c r="BL144" s="25" t="s">
        <v>465</v>
      </c>
      <c r="BM144" s="25" t="s">
        <v>627</v>
      </c>
    </row>
    <row r="145" spans="2:65" s="1" customFormat="1" ht="16.5" customHeight="1">
      <c r="B145" s="42"/>
      <c r="C145" s="204" t="s">
        <v>403</v>
      </c>
      <c r="D145" s="204" t="s">
        <v>169</v>
      </c>
      <c r="E145" s="205" t="s">
        <v>1765</v>
      </c>
      <c r="F145" s="206" t="s">
        <v>1766</v>
      </c>
      <c r="G145" s="207" t="s">
        <v>21</v>
      </c>
      <c r="H145" s="208">
        <v>5</v>
      </c>
      <c r="I145" s="209"/>
      <c r="J145" s="210">
        <f t="shared" si="20"/>
        <v>0</v>
      </c>
      <c r="K145" s="206" t="s">
        <v>21</v>
      </c>
      <c r="L145" s="62"/>
      <c r="M145" s="211" t="s">
        <v>21</v>
      </c>
      <c r="N145" s="212" t="s">
        <v>46</v>
      </c>
      <c r="O145" s="43"/>
      <c r="P145" s="213">
        <f t="shared" si="21"/>
        <v>0</v>
      </c>
      <c r="Q145" s="213">
        <v>0</v>
      </c>
      <c r="R145" s="213">
        <f t="shared" si="22"/>
        <v>0</v>
      </c>
      <c r="S145" s="213">
        <v>0</v>
      </c>
      <c r="T145" s="214">
        <f t="shared" si="23"/>
        <v>0</v>
      </c>
      <c r="AR145" s="25" t="s">
        <v>465</v>
      </c>
      <c r="AT145" s="25" t="s">
        <v>169</v>
      </c>
      <c r="AU145" s="25" t="s">
        <v>28</v>
      </c>
      <c r="AY145" s="25" t="s">
        <v>167</v>
      </c>
      <c r="BE145" s="215">
        <f t="shared" si="24"/>
        <v>0</v>
      </c>
      <c r="BF145" s="215">
        <f t="shared" si="25"/>
        <v>0</v>
      </c>
      <c r="BG145" s="215">
        <f t="shared" si="26"/>
        <v>0</v>
      </c>
      <c r="BH145" s="215">
        <f t="shared" si="27"/>
        <v>0</v>
      </c>
      <c r="BI145" s="215">
        <f t="shared" si="28"/>
        <v>0</v>
      </c>
      <c r="BJ145" s="25" t="s">
        <v>28</v>
      </c>
      <c r="BK145" s="215">
        <f t="shared" si="29"/>
        <v>0</v>
      </c>
      <c r="BL145" s="25" t="s">
        <v>465</v>
      </c>
      <c r="BM145" s="25" t="s">
        <v>636</v>
      </c>
    </row>
    <row r="146" spans="2:65" s="1" customFormat="1" ht="16.5" customHeight="1">
      <c r="B146" s="42"/>
      <c r="C146" s="204" t="s">
        <v>406</v>
      </c>
      <c r="D146" s="204" t="s">
        <v>169</v>
      </c>
      <c r="E146" s="205" t="s">
        <v>1767</v>
      </c>
      <c r="F146" s="206" t="s">
        <v>1768</v>
      </c>
      <c r="G146" s="207" t="s">
        <v>21</v>
      </c>
      <c r="H146" s="208">
        <v>15</v>
      </c>
      <c r="I146" s="209"/>
      <c r="J146" s="210">
        <f t="shared" si="20"/>
        <v>0</v>
      </c>
      <c r="K146" s="206" t="s">
        <v>21</v>
      </c>
      <c r="L146" s="62"/>
      <c r="M146" s="211" t="s">
        <v>21</v>
      </c>
      <c r="N146" s="212" t="s">
        <v>46</v>
      </c>
      <c r="O146" s="43"/>
      <c r="P146" s="213">
        <f t="shared" si="21"/>
        <v>0</v>
      </c>
      <c r="Q146" s="213">
        <v>0</v>
      </c>
      <c r="R146" s="213">
        <f t="shared" si="22"/>
        <v>0</v>
      </c>
      <c r="S146" s="213">
        <v>0</v>
      </c>
      <c r="T146" s="214">
        <f t="shared" si="23"/>
        <v>0</v>
      </c>
      <c r="AR146" s="25" t="s">
        <v>465</v>
      </c>
      <c r="AT146" s="25" t="s">
        <v>169</v>
      </c>
      <c r="AU146" s="25" t="s">
        <v>28</v>
      </c>
      <c r="AY146" s="25" t="s">
        <v>167</v>
      </c>
      <c r="BE146" s="215">
        <f t="shared" si="24"/>
        <v>0</v>
      </c>
      <c r="BF146" s="215">
        <f t="shared" si="25"/>
        <v>0</v>
      </c>
      <c r="BG146" s="215">
        <f t="shared" si="26"/>
        <v>0</v>
      </c>
      <c r="BH146" s="215">
        <f t="shared" si="27"/>
        <v>0</v>
      </c>
      <c r="BI146" s="215">
        <f t="shared" si="28"/>
        <v>0</v>
      </c>
      <c r="BJ146" s="25" t="s">
        <v>28</v>
      </c>
      <c r="BK146" s="215">
        <f t="shared" si="29"/>
        <v>0</v>
      </c>
      <c r="BL146" s="25" t="s">
        <v>465</v>
      </c>
      <c r="BM146" s="25" t="s">
        <v>648</v>
      </c>
    </row>
    <row r="147" spans="2:65" s="11" customFormat="1" ht="37.35" customHeight="1">
      <c r="B147" s="188"/>
      <c r="C147" s="189"/>
      <c r="D147" s="190" t="s">
        <v>74</v>
      </c>
      <c r="E147" s="191" t="s">
        <v>1769</v>
      </c>
      <c r="F147" s="191" t="s">
        <v>1770</v>
      </c>
      <c r="G147" s="189"/>
      <c r="H147" s="189"/>
      <c r="I147" s="192"/>
      <c r="J147" s="193">
        <f>BK147</f>
        <v>0</v>
      </c>
      <c r="K147" s="189"/>
      <c r="L147" s="194"/>
      <c r="M147" s="195"/>
      <c r="N147" s="196"/>
      <c r="O147" s="196"/>
      <c r="P147" s="197">
        <f>SUM(P148:P152)</f>
        <v>0</v>
      </c>
      <c r="Q147" s="196"/>
      <c r="R147" s="197">
        <f>SUM(R148:R152)</f>
        <v>0</v>
      </c>
      <c r="S147" s="196"/>
      <c r="T147" s="198">
        <f>SUM(T148:T152)</f>
        <v>0</v>
      </c>
      <c r="AR147" s="199" t="s">
        <v>178</v>
      </c>
      <c r="AT147" s="200" t="s">
        <v>74</v>
      </c>
      <c r="AU147" s="200" t="s">
        <v>75</v>
      </c>
      <c r="AY147" s="199" t="s">
        <v>167</v>
      </c>
      <c r="BK147" s="201">
        <f>SUM(BK148:BK152)</f>
        <v>0</v>
      </c>
    </row>
    <row r="148" spans="2:65" s="1" customFormat="1" ht="16.5" customHeight="1">
      <c r="B148" s="42"/>
      <c r="C148" s="204" t="s">
        <v>412</v>
      </c>
      <c r="D148" s="204" t="s">
        <v>169</v>
      </c>
      <c r="E148" s="205" t="s">
        <v>1771</v>
      </c>
      <c r="F148" s="206" t="s">
        <v>1772</v>
      </c>
      <c r="G148" s="207" t="s">
        <v>21</v>
      </c>
      <c r="H148" s="208">
        <v>1</v>
      </c>
      <c r="I148" s="209"/>
      <c r="J148" s="210">
        <f>ROUND(I148*H148,1)</f>
        <v>0</v>
      </c>
      <c r="K148" s="206" t="s">
        <v>21</v>
      </c>
      <c r="L148" s="62"/>
      <c r="M148" s="211" t="s">
        <v>21</v>
      </c>
      <c r="N148" s="212" t="s">
        <v>46</v>
      </c>
      <c r="O148" s="43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AR148" s="25" t="s">
        <v>465</v>
      </c>
      <c r="AT148" s="25" t="s">
        <v>169</v>
      </c>
      <c r="AU148" s="25" t="s">
        <v>28</v>
      </c>
      <c r="AY148" s="25" t="s">
        <v>167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25" t="s">
        <v>28</v>
      </c>
      <c r="BK148" s="215">
        <f>ROUND(I148*H148,1)</f>
        <v>0</v>
      </c>
      <c r="BL148" s="25" t="s">
        <v>465</v>
      </c>
      <c r="BM148" s="25" t="s">
        <v>669</v>
      </c>
    </row>
    <row r="149" spans="2:65" s="1" customFormat="1" ht="16.5" customHeight="1">
      <c r="B149" s="42"/>
      <c r="C149" s="260" t="s">
        <v>418</v>
      </c>
      <c r="D149" s="260" t="s">
        <v>260</v>
      </c>
      <c r="E149" s="261" t="s">
        <v>1773</v>
      </c>
      <c r="F149" s="262" t="s">
        <v>1774</v>
      </c>
      <c r="G149" s="263" t="s">
        <v>21</v>
      </c>
      <c r="H149" s="264">
        <v>1</v>
      </c>
      <c r="I149" s="265"/>
      <c r="J149" s="266">
        <f>ROUND(I149*H149,1)</f>
        <v>0</v>
      </c>
      <c r="K149" s="262" t="s">
        <v>21</v>
      </c>
      <c r="L149" s="267"/>
      <c r="M149" s="268" t="s">
        <v>21</v>
      </c>
      <c r="N149" s="269" t="s">
        <v>46</v>
      </c>
      <c r="O149" s="43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25" t="s">
        <v>1775</v>
      </c>
      <c r="AT149" s="25" t="s">
        <v>260</v>
      </c>
      <c r="AU149" s="25" t="s">
        <v>28</v>
      </c>
      <c r="AY149" s="25" t="s">
        <v>167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25" t="s">
        <v>28</v>
      </c>
      <c r="BK149" s="215">
        <f>ROUND(I149*H149,1)</f>
        <v>0</v>
      </c>
      <c r="BL149" s="25" t="s">
        <v>465</v>
      </c>
      <c r="BM149" s="25" t="s">
        <v>676</v>
      </c>
    </row>
    <row r="150" spans="2:65" s="1" customFormat="1" ht="16.5" customHeight="1">
      <c r="B150" s="42"/>
      <c r="C150" s="204" t="s">
        <v>422</v>
      </c>
      <c r="D150" s="204" t="s">
        <v>169</v>
      </c>
      <c r="E150" s="205" t="s">
        <v>1776</v>
      </c>
      <c r="F150" s="206" t="s">
        <v>1777</v>
      </c>
      <c r="G150" s="207" t="s">
        <v>21</v>
      </c>
      <c r="H150" s="208">
        <v>1</v>
      </c>
      <c r="I150" s="209"/>
      <c r="J150" s="210">
        <f>ROUND(I150*H150,1)</f>
        <v>0</v>
      </c>
      <c r="K150" s="206" t="s">
        <v>21</v>
      </c>
      <c r="L150" s="62"/>
      <c r="M150" s="211" t="s">
        <v>21</v>
      </c>
      <c r="N150" s="212" t="s">
        <v>46</v>
      </c>
      <c r="O150" s="43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AR150" s="25" t="s">
        <v>465</v>
      </c>
      <c r="AT150" s="25" t="s">
        <v>169</v>
      </c>
      <c r="AU150" s="25" t="s">
        <v>28</v>
      </c>
      <c r="AY150" s="25" t="s">
        <v>167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25" t="s">
        <v>28</v>
      </c>
      <c r="BK150" s="215">
        <f>ROUND(I150*H150,1)</f>
        <v>0</v>
      </c>
      <c r="BL150" s="25" t="s">
        <v>465</v>
      </c>
      <c r="BM150" s="25" t="s">
        <v>695</v>
      </c>
    </row>
    <row r="151" spans="2:65" s="1" customFormat="1" ht="16.5" customHeight="1">
      <c r="B151" s="42"/>
      <c r="C151" s="260" t="s">
        <v>426</v>
      </c>
      <c r="D151" s="260" t="s">
        <v>260</v>
      </c>
      <c r="E151" s="261" t="s">
        <v>1778</v>
      </c>
      <c r="F151" s="262" t="s">
        <v>1779</v>
      </c>
      <c r="G151" s="263" t="s">
        <v>21</v>
      </c>
      <c r="H151" s="264">
        <v>1</v>
      </c>
      <c r="I151" s="265"/>
      <c r="J151" s="266">
        <f>ROUND(I151*H151,1)</f>
        <v>0</v>
      </c>
      <c r="K151" s="262" t="s">
        <v>21</v>
      </c>
      <c r="L151" s="267"/>
      <c r="M151" s="268" t="s">
        <v>21</v>
      </c>
      <c r="N151" s="269" t="s">
        <v>46</v>
      </c>
      <c r="O151" s="43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AR151" s="25" t="s">
        <v>1775</v>
      </c>
      <c r="AT151" s="25" t="s">
        <v>260</v>
      </c>
      <c r="AU151" s="25" t="s">
        <v>28</v>
      </c>
      <c r="AY151" s="25" t="s">
        <v>167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25" t="s">
        <v>28</v>
      </c>
      <c r="BK151" s="215">
        <f>ROUND(I151*H151,1)</f>
        <v>0</v>
      </c>
      <c r="BL151" s="25" t="s">
        <v>465</v>
      </c>
      <c r="BM151" s="25" t="s">
        <v>702</v>
      </c>
    </row>
    <row r="152" spans="2:65" s="1" customFormat="1" ht="16.5" customHeight="1">
      <c r="B152" s="42"/>
      <c r="C152" s="204" t="s">
        <v>430</v>
      </c>
      <c r="D152" s="204" t="s">
        <v>169</v>
      </c>
      <c r="E152" s="205" t="s">
        <v>1780</v>
      </c>
      <c r="F152" s="206" t="s">
        <v>1781</v>
      </c>
      <c r="G152" s="207" t="s">
        <v>614</v>
      </c>
      <c r="H152" s="270"/>
      <c r="I152" s="209"/>
      <c r="J152" s="210">
        <f>ROUND(I152*H152,1)</f>
        <v>0</v>
      </c>
      <c r="K152" s="206" t="s">
        <v>21</v>
      </c>
      <c r="L152" s="62"/>
      <c r="M152" s="211" t="s">
        <v>21</v>
      </c>
      <c r="N152" s="271" t="s">
        <v>46</v>
      </c>
      <c r="O152" s="272"/>
      <c r="P152" s="273">
        <f>O152*H152</f>
        <v>0</v>
      </c>
      <c r="Q152" s="273">
        <v>0</v>
      </c>
      <c r="R152" s="273">
        <f>Q152*H152</f>
        <v>0</v>
      </c>
      <c r="S152" s="273">
        <v>0</v>
      </c>
      <c r="T152" s="274">
        <f>S152*H152</f>
        <v>0</v>
      </c>
      <c r="AR152" s="25" t="s">
        <v>465</v>
      </c>
      <c r="AT152" s="25" t="s">
        <v>169</v>
      </c>
      <c r="AU152" s="25" t="s">
        <v>28</v>
      </c>
      <c r="AY152" s="25" t="s">
        <v>167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25" t="s">
        <v>28</v>
      </c>
      <c r="BK152" s="215">
        <f>ROUND(I152*H152,1)</f>
        <v>0</v>
      </c>
      <c r="BL152" s="25" t="s">
        <v>465</v>
      </c>
      <c r="BM152" s="25" t="s">
        <v>1782</v>
      </c>
    </row>
    <row r="153" spans="2:65" s="1" customFormat="1" ht="6.9" customHeight="1">
      <c r="B153" s="57"/>
      <c r="C153" s="58"/>
      <c r="D153" s="58"/>
      <c r="E153" s="58"/>
      <c r="F153" s="58"/>
      <c r="G153" s="58"/>
      <c r="H153" s="58"/>
      <c r="I153" s="149"/>
      <c r="J153" s="58"/>
      <c r="K153" s="58"/>
      <c r="L153" s="62"/>
    </row>
  </sheetData>
  <sheetProtection algorithmName="SHA-512" hashValue="Oy6++mky6KjMFTBBDx7Cier2EVjM82iGlsU0aARsn+XwAGc7IyHjPzfNkx5w4k/ZZJTtSZIb4lMsV4fweb7S4g==" saltValue="Q5YfQtNlKkQ85sLUuXAr8sEF5ZLj6rnuC4upHcimXEUsa3iB7bwaf0cUjIRiznPWE8WaikvzxsgiEK1zdYJ/rQ==" spinCount="100000" sheet="1" objects="1" scenarios="1" formatColumns="0" formatRows="0" autoFilter="0"/>
  <autoFilter ref="C88:K152"/>
  <mergeCells count="13">
    <mergeCell ref="E81:H81"/>
    <mergeCell ref="G1:H1"/>
    <mergeCell ref="L2:V2"/>
    <mergeCell ref="E49:H49"/>
    <mergeCell ref="E51:H51"/>
    <mergeCell ref="J55:J56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5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110</v>
      </c>
      <c r="G1" s="398" t="s">
        <v>111</v>
      </c>
      <c r="H1" s="398"/>
      <c r="I1" s="125"/>
      <c r="J1" s="124" t="s">
        <v>112</v>
      </c>
      <c r="K1" s="123" t="s">
        <v>113</v>
      </c>
      <c r="L1" s="124" t="s">
        <v>114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5" t="s">
        <v>103</v>
      </c>
    </row>
    <row r="3" spans="1:70" ht="6.9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83</v>
      </c>
    </row>
    <row r="4" spans="1:70" ht="36.9" customHeight="1">
      <c r="B4" s="29"/>
      <c r="C4" s="30"/>
      <c r="D4" s="31" t="s">
        <v>115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3.2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399" t="str">
        <f>'Rekapitulace stavby'!K6</f>
        <v>Modernizace stávající infrastruktury FFP -  Bezručovo nám.13, Opava (2017-I)</v>
      </c>
      <c r="F7" s="405"/>
      <c r="G7" s="405"/>
      <c r="H7" s="405"/>
      <c r="I7" s="127"/>
      <c r="J7" s="30"/>
      <c r="K7" s="32"/>
    </row>
    <row r="8" spans="1:70" ht="13.2">
      <c r="B8" s="29"/>
      <c r="C8" s="30"/>
      <c r="D8" s="38" t="s">
        <v>116</v>
      </c>
      <c r="E8" s="30"/>
      <c r="F8" s="30"/>
      <c r="G8" s="30"/>
      <c r="H8" s="30"/>
      <c r="I8" s="127"/>
      <c r="J8" s="30"/>
      <c r="K8" s="32"/>
    </row>
    <row r="9" spans="1:70" s="1" customFormat="1" ht="16.5" customHeight="1">
      <c r="B9" s="42"/>
      <c r="C9" s="43"/>
      <c r="D9" s="43"/>
      <c r="E9" s="399" t="s">
        <v>117</v>
      </c>
      <c r="F9" s="400"/>
      <c r="G9" s="400"/>
      <c r="H9" s="400"/>
      <c r="I9" s="128"/>
      <c r="J9" s="43"/>
      <c r="K9" s="46"/>
    </row>
    <row r="10" spans="1:70" s="1" customFormat="1" ht="13.2">
      <c r="B10" s="42"/>
      <c r="C10" s="43"/>
      <c r="D10" s="38" t="s">
        <v>118</v>
      </c>
      <c r="E10" s="43"/>
      <c r="F10" s="43"/>
      <c r="G10" s="43"/>
      <c r="H10" s="43"/>
      <c r="I10" s="128"/>
      <c r="J10" s="43"/>
      <c r="K10" s="46"/>
    </row>
    <row r="11" spans="1:70" s="1" customFormat="1" ht="36.9" customHeight="1">
      <c r="B11" s="42"/>
      <c r="C11" s="43"/>
      <c r="D11" s="43"/>
      <c r="E11" s="401" t="s">
        <v>1783</v>
      </c>
      <c r="F11" s="400"/>
      <c r="G11" s="400"/>
      <c r="H11" s="400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29" t="s">
        <v>26</v>
      </c>
      <c r="J14" s="130" t="str">
        <f>'Rekapitulace stavby'!AN8</f>
        <v>15. 1. 2018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" customHeight="1">
      <c r="B16" s="42"/>
      <c r="C16" s="43"/>
      <c r="D16" s="38" t="s">
        <v>29</v>
      </c>
      <c r="E16" s="43"/>
      <c r="F16" s="43"/>
      <c r="G16" s="43"/>
      <c r="H16" s="43"/>
      <c r="I16" s="129" t="s">
        <v>30</v>
      </c>
      <c r="J16" s="36" t="s">
        <v>31</v>
      </c>
      <c r="K16" s="46"/>
    </row>
    <row r="17" spans="2:11" s="1" customFormat="1" ht="18" customHeight="1">
      <c r="B17" s="42"/>
      <c r="C17" s="43"/>
      <c r="D17" s="43"/>
      <c r="E17" s="36" t="s">
        <v>32</v>
      </c>
      <c r="F17" s="43"/>
      <c r="G17" s="43"/>
      <c r="H17" s="43"/>
      <c r="I17" s="129" t="s">
        <v>33</v>
      </c>
      <c r="J17" s="36" t="s">
        <v>34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" customHeight="1">
      <c r="B19" s="42"/>
      <c r="C19" s="43"/>
      <c r="D19" s="38" t="s">
        <v>35</v>
      </c>
      <c r="E19" s="43"/>
      <c r="F19" s="43"/>
      <c r="G19" s="43"/>
      <c r="H19" s="43"/>
      <c r="I19" s="129" t="s">
        <v>30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33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" customHeight="1">
      <c r="B22" s="42"/>
      <c r="C22" s="43"/>
      <c r="D22" s="38" t="s">
        <v>38</v>
      </c>
      <c r="E22" s="43"/>
      <c r="F22" s="43"/>
      <c r="G22" s="43"/>
      <c r="H22" s="43"/>
      <c r="I22" s="129" t="s">
        <v>30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33</v>
      </c>
      <c r="J23" s="36" t="str">
        <f>IF('Rekapitulace stavby'!AN17="","",'Rekapitulace stavby'!AN17)</f>
        <v/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393" t="s">
        <v>21</v>
      </c>
      <c r="F26" s="393"/>
      <c r="G26" s="393"/>
      <c r="H26" s="393"/>
      <c r="I26" s="133"/>
      <c r="J26" s="132"/>
      <c r="K26" s="134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41</v>
      </c>
      <c r="E29" s="43"/>
      <c r="F29" s="43"/>
      <c r="G29" s="43"/>
      <c r="H29" s="43"/>
      <c r="I29" s="128"/>
      <c r="J29" s="138">
        <f>ROUND(J90,0)</f>
        <v>0</v>
      </c>
      <c r="K29" s="46"/>
    </row>
    <row r="30" spans="2:11" s="1" customFormat="1" ht="6.9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39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40">
        <f>ROUND(SUM(BE90:BE124), 0)</f>
        <v>0</v>
      </c>
      <c r="G32" s="43"/>
      <c r="H32" s="43"/>
      <c r="I32" s="141">
        <v>0.21</v>
      </c>
      <c r="J32" s="140">
        <f>ROUND(ROUND((SUM(BE90:BE124)), 0)*I32, 0)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40">
        <f>ROUND(SUM(BF90:BF124), 0)</f>
        <v>0</v>
      </c>
      <c r="G33" s="43"/>
      <c r="H33" s="43"/>
      <c r="I33" s="141">
        <v>0.15</v>
      </c>
      <c r="J33" s="140">
        <f>ROUND(ROUND((SUM(BF90:BF124)), 0)*I33, 0)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40">
        <f>ROUND(SUM(BG90:BG124), 0)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40">
        <f>ROUND(SUM(BH90:BH124), 0)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40">
        <f>ROUND(SUM(BI90:BI124), 0)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51</v>
      </c>
      <c r="E38" s="80"/>
      <c r="F38" s="80"/>
      <c r="G38" s="144" t="s">
        <v>52</v>
      </c>
      <c r="H38" s="145" t="s">
        <v>53</v>
      </c>
      <c r="I38" s="146"/>
      <c r="J38" s="147">
        <f>SUM(J29:J36)</f>
        <v>0</v>
      </c>
      <c r="K38" s="148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399" t="str">
        <f>E7</f>
        <v>Modernizace stávající infrastruktury FFP -  Bezručovo nám.13, Opava (2017-I)</v>
      </c>
      <c r="F47" s="405"/>
      <c r="G47" s="405"/>
      <c r="H47" s="405"/>
      <c r="I47" s="128"/>
      <c r="J47" s="43"/>
      <c r="K47" s="46"/>
    </row>
    <row r="48" spans="2:11" ht="13.2">
      <c r="B48" s="29"/>
      <c r="C48" s="38" t="s">
        <v>116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16.5" customHeight="1">
      <c r="B49" s="42"/>
      <c r="C49" s="43"/>
      <c r="D49" s="43"/>
      <c r="E49" s="399" t="s">
        <v>117</v>
      </c>
      <c r="F49" s="400"/>
      <c r="G49" s="400"/>
      <c r="H49" s="400"/>
      <c r="I49" s="128"/>
      <c r="J49" s="43"/>
      <c r="K49" s="46"/>
    </row>
    <row r="50" spans="2:47" s="1" customFormat="1" ht="14.4" customHeight="1">
      <c r="B50" s="42"/>
      <c r="C50" s="38" t="s">
        <v>118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1" t="str">
        <f>E11</f>
        <v>01-5b - 01/5b - Navýšení el.ektroinstalace NN-1.-3.NO</v>
      </c>
      <c r="F51" s="400"/>
      <c r="G51" s="400"/>
      <c r="H51" s="400"/>
      <c r="I51" s="128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 xml:space="preserve"> </v>
      </c>
      <c r="G53" s="43"/>
      <c r="H53" s="43"/>
      <c r="I53" s="129" t="s">
        <v>26</v>
      </c>
      <c r="J53" s="130" t="str">
        <f>IF(J14="","",J14)</f>
        <v>15. 1. 2018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3.2">
      <c r="B55" s="42"/>
      <c r="C55" s="38" t="s">
        <v>29</v>
      </c>
      <c r="D55" s="43"/>
      <c r="E55" s="43"/>
      <c r="F55" s="36" t="str">
        <f>E17</f>
        <v>Slezská univerzita v Opavě</v>
      </c>
      <c r="G55" s="43"/>
      <c r="H55" s="43"/>
      <c r="I55" s="129" t="s">
        <v>38</v>
      </c>
      <c r="J55" s="393" t="str">
        <f>E23</f>
        <v xml:space="preserve"> </v>
      </c>
      <c r="K55" s="46"/>
    </row>
    <row r="56" spans="2:47" s="1" customFormat="1" ht="14.4" customHeight="1">
      <c r="B56" s="42"/>
      <c r="C56" s="38" t="s">
        <v>35</v>
      </c>
      <c r="D56" s="43"/>
      <c r="E56" s="43"/>
      <c r="F56" s="36" t="str">
        <f>IF(E20="","",E20)</f>
        <v/>
      </c>
      <c r="G56" s="43"/>
      <c r="H56" s="43"/>
      <c r="I56" s="128"/>
      <c r="J56" s="402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J90</f>
        <v>0</v>
      </c>
      <c r="K60" s="46"/>
      <c r="AU60" s="25" t="s">
        <v>124</v>
      </c>
    </row>
    <row r="61" spans="2:47" s="8" customFormat="1" ht="24.9" customHeight="1">
      <c r="B61" s="159"/>
      <c r="C61" s="160"/>
      <c r="D61" s="161" t="s">
        <v>1784</v>
      </c>
      <c r="E61" s="162"/>
      <c r="F61" s="162"/>
      <c r="G61" s="162"/>
      <c r="H61" s="162"/>
      <c r="I61" s="163"/>
      <c r="J61" s="164">
        <f>J91</f>
        <v>0</v>
      </c>
      <c r="K61" s="165"/>
    </row>
    <row r="62" spans="2:47" s="9" customFormat="1" ht="19.95" customHeight="1">
      <c r="B62" s="166"/>
      <c r="C62" s="167"/>
      <c r="D62" s="168" t="s">
        <v>1785</v>
      </c>
      <c r="E62" s="169"/>
      <c r="F62" s="169"/>
      <c r="G62" s="169"/>
      <c r="H62" s="169"/>
      <c r="I62" s="170"/>
      <c r="J62" s="171">
        <f>J92</f>
        <v>0</v>
      </c>
      <c r="K62" s="172"/>
    </row>
    <row r="63" spans="2:47" s="9" customFormat="1" ht="19.95" customHeight="1">
      <c r="B63" s="166"/>
      <c r="C63" s="167"/>
      <c r="D63" s="168" t="s">
        <v>1786</v>
      </c>
      <c r="E63" s="169"/>
      <c r="F63" s="169"/>
      <c r="G63" s="169"/>
      <c r="H63" s="169"/>
      <c r="I63" s="170"/>
      <c r="J63" s="171">
        <f>J100</f>
        <v>0</v>
      </c>
      <c r="K63" s="172"/>
    </row>
    <row r="64" spans="2:47" s="9" customFormat="1" ht="19.95" customHeight="1">
      <c r="B64" s="166"/>
      <c r="C64" s="167"/>
      <c r="D64" s="168" t="s">
        <v>1787</v>
      </c>
      <c r="E64" s="169"/>
      <c r="F64" s="169"/>
      <c r="G64" s="169"/>
      <c r="H64" s="169"/>
      <c r="I64" s="170"/>
      <c r="J64" s="171">
        <f>J106</f>
        <v>0</v>
      </c>
      <c r="K64" s="172"/>
    </row>
    <row r="65" spans="2:12" s="9" customFormat="1" ht="19.95" customHeight="1">
      <c r="B65" s="166"/>
      <c r="C65" s="167"/>
      <c r="D65" s="168" t="s">
        <v>1788</v>
      </c>
      <c r="E65" s="169"/>
      <c r="F65" s="169"/>
      <c r="G65" s="169"/>
      <c r="H65" s="169"/>
      <c r="I65" s="170"/>
      <c r="J65" s="171">
        <f>J109</f>
        <v>0</v>
      </c>
      <c r="K65" s="172"/>
    </row>
    <row r="66" spans="2:12" s="9" customFormat="1" ht="19.95" customHeight="1">
      <c r="B66" s="166"/>
      <c r="C66" s="167"/>
      <c r="D66" s="168" t="s">
        <v>1789</v>
      </c>
      <c r="E66" s="169"/>
      <c r="F66" s="169"/>
      <c r="G66" s="169"/>
      <c r="H66" s="169"/>
      <c r="I66" s="170"/>
      <c r="J66" s="171">
        <f>J112</f>
        <v>0</v>
      </c>
      <c r="K66" s="172"/>
    </row>
    <row r="67" spans="2:12" s="9" customFormat="1" ht="19.95" customHeight="1">
      <c r="B67" s="166"/>
      <c r="C67" s="167"/>
      <c r="D67" s="168" t="s">
        <v>1790</v>
      </c>
      <c r="E67" s="169"/>
      <c r="F67" s="169"/>
      <c r="G67" s="169"/>
      <c r="H67" s="169"/>
      <c r="I67" s="170"/>
      <c r="J67" s="171">
        <f>J114</f>
        <v>0</v>
      </c>
      <c r="K67" s="172"/>
    </row>
    <row r="68" spans="2:12" s="9" customFormat="1" ht="19.95" customHeight="1">
      <c r="B68" s="166"/>
      <c r="C68" s="167"/>
      <c r="D68" s="168" t="s">
        <v>1791</v>
      </c>
      <c r="E68" s="169"/>
      <c r="F68" s="169"/>
      <c r="G68" s="169"/>
      <c r="H68" s="169"/>
      <c r="I68" s="170"/>
      <c r="J68" s="171">
        <f>J121</f>
        <v>0</v>
      </c>
      <c r="K68" s="172"/>
    </row>
    <row r="69" spans="2:12" s="1" customFormat="1" ht="21.75" customHeight="1">
      <c r="B69" s="42"/>
      <c r="C69" s="43"/>
      <c r="D69" s="43"/>
      <c r="E69" s="43"/>
      <c r="F69" s="43"/>
      <c r="G69" s="43"/>
      <c r="H69" s="43"/>
      <c r="I69" s="128"/>
      <c r="J69" s="43"/>
      <c r="K69" s="46"/>
    </row>
    <row r="70" spans="2:12" s="1" customFormat="1" ht="6.9" customHeight="1">
      <c r="B70" s="57"/>
      <c r="C70" s="58"/>
      <c r="D70" s="58"/>
      <c r="E70" s="58"/>
      <c r="F70" s="58"/>
      <c r="G70" s="58"/>
      <c r="H70" s="58"/>
      <c r="I70" s="149"/>
      <c r="J70" s="58"/>
      <c r="K70" s="59"/>
    </row>
    <row r="74" spans="2:12" s="1" customFormat="1" ht="6.9" customHeight="1">
      <c r="B74" s="60"/>
      <c r="C74" s="61"/>
      <c r="D74" s="61"/>
      <c r="E74" s="61"/>
      <c r="F74" s="61"/>
      <c r="G74" s="61"/>
      <c r="H74" s="61"/>
      <c r="I74" s="152"/>
      <c r="J74" s="61"/>
      <c r="K74" s="61"/>
      <c r="L74" s="62"/>
    </row>
    <row r="75" spans="2:12" s="1" customFormat="1" ht="36.9" customHeight="1">
      <c r="B75" s="42"/>
      <c r="C75" s="63" t="s">
        <v>151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6.9" customHeight="1">
      <c r="B76" s="42"/>
      <c r="C76" s="64"/>
      <c r="D76" s="64"/>
      <c r="E76" s="64"/>
      <c r="F76" s="64"/>
      <c r="G76" s="64"/>
      <c r="H76" s="64"/>
      <c r="I76" s="173"/>
      <c r="J76" s="64"/>
      <c r="K76" s="64"/>
      <c r="L76" s="62"/>
    </row>
    <row r="77" spans="2:12" s="1" customFormat="1" ht="14.4" customHeight="1">
      <c r="B77" s="42"/>
      <c r="C77" s="66" t="s">
        <v>18</v>
      </c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6.5" customHeight="1">
      <c r="B78" s="42"/>
      <c r="C78" s="64"/>
      <c r="D78" s="64"/>
      <c r="E78" s="403" t="str">
        <f>E7</f>
        <v>Modernizace stávající infrastruktury FFP -  Bezručovo nám.13, Opava (2017-I)</v>
      </c>
      <c r="F78" s="404"/>
      <c r="G78" s="404"/>
      <c r="H78" s="404"/>
      <c r="I78" s="173"/>
      <c r="J78" s="64"/>
      <c r="K78" s="64"/>
      <c r="L78" s="62"/>
    </row>
    <row r="79" spans="2:12" ht="13.2">
      <c r="B79" s="29"/>
      <c r="C79" s="66" t="s">
        <v>116</v>
      </c>
      <c r="D79" s="174"/>
      <c r="E79" s="174"/>
      <c r="F79" s="174"/>
      <c r="G79" s="174"/>
      <c r="H79" s="174"/>
      <c r="J79" s="174"/>
      <c r="K79" s="174"/>
      <c r="L79" s="175"/>
    </row>
    <row r="80" spans="2:12" s="1" customFormat="1" ht="16.5" customHeight="1">
      <c r="B80" s="42"/>
      <c r="C80" s="64"/>
      <c r="D80" s="64"/>
      <c r="E80" s="403" t="s">
        <v>117</v>
      </c>
      <c r="F80" s="397"/>
      <c r="G80" s="397"/>
      <c r="H80" s="397"/>
      <c r="I80" s="173"/>
      <c r="J80" s="64"/>
      <c r="K80" s="64"/>
      <c r="L80" s="62"/>
    </row>
    <row r="81" spans="2:65" s="1" customFormat="1" ht="14.4" customHeight="1">
      <c r="B81" s="42"/>
      <c r="C81" s="66" t="s">
        <v>118</v>
      </c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7.25" customHeight="1">
      <c r="B82" s="42"/>
      <c r="C82" s="64"/>
      <c r="D82" s="64"/>
      <c r="E82" s="365" t="str">
        <f>E11</f>
        <v>01-5b - 01/5b - Navýšení el.ektroinstalace NN-1.-3.NO</v>
      </c>
      <c r="F82" s="397"/>
      <c r="G82" s="397"/>
      <c r="H82" s="397"/>
      <c r="I82" s="173"/>
      <c r="J82" s="64"/>
      <c r="K82" s="64"/>
      <c r="L82" s="62"/>
    </row>
    <row r="83" spans="2:65" s="1" customFormat="1" ht="6.9" customHeight="1">
      <c r="B83" s="42"/>
      <c r="C83" s="64"/>
      <c r="D83" s="64"/>
      <c r="E83" s="64"/>
      <c r="F83" s="64"/>
      <c r="G83" s="64"/>
      <c r="H83" s="64"/>
      <c r="I83" s="173"/>
      <c r="J83" s="64"/>
      <c r="K83" s="64"/>
      <c r="L83" s="62"/>
    </row>
    <row r="84" spans="2:65" s="1" customFormat="1" ht="18" customHeight="1">
      <c r="B84" s="42"/>
      <c r="C84" s="66" t="s">
        <v>24</v>
      </c>
      <c r="D84" s="64"/>
      <c r="E84" s="64"/>
      <c r="F84" s="176" t="str">
        <f>F14</f>
        <v xml:space="preserve"> </v>
      </c>
      <c r="G84" s="64"/>
      <c r="H84" s="64"/>
      <c r="I84" s="177" t="s">
        <v>26</v>
      </c>
      <c r="J84" s="74" t="str">
        <f>IF(J14="","",J14)</f>
        <v>15. 1. 2018</v>
      </c>
      <c r="K84" s="64"/>
      <c r="L84" s="62"/>
    </row>
    <row r="85" spans="2:65" s="1" customFormat="1" ht="6.9" customHeight="1">
      <c r="B85" s="42"/>
      <c r="C85" s="64"/>
      <c r="D85" s="64"/>
      <c r="E85" s="64"/>
      <c r="F85" s="64"/>
      <c r="G85" s="64"/>
      <c r="H85" s="64"/>
      <c r="I85" s="173"/>
      <c r="J85" s="64"/>
      <c r="K85" s="64"/>
      <c r="L85" s="62"/>
    </row>
    <row r="86" spans="2:65" s="1" customFormat="1" ht="13.2">
      <c r="B86" s="42"/>
      <c r="C86" s="66" t="s">
        <v>29</v>
      </c>
      <c r="D86" s="64"/>
      <c r="E86" s="64"/>
      <c r="F86" s="176" t="str">
        <f>E17</f>
        <v>Slezská univerzita v Opavě</v>
      </c>
      <c r="G86" s="64"/>
      <c r="H86" s="64"/>
      <c r="I86" s="177" t="s">
        <v>38</v>
      </c>
      <c r="J86" s="176" t="str">
        <f>E23</f>
        <v xml:space="preserve"> </v>
      </c>
      <c r="K86" s="64"/>
      <c r="L86" s="62"/>
    </row>
    <row r="87" spans="2:65" s="1" customFormat="1" ht="14.4" customHeight="1">
      <c r="B87" s="42"/>
      <c r="C87" s="66" t="s">
        <v>35</v>
      </c>
      <c r="D87" s="64"/>
      <c r="E87" s="64"/>
      <c r="F87" s="176" t="str">
        <f>IF(E20="","",E20)</f>
        <v/>
      </c>
      <c r="G87" s="64"/>
      <c r="H87" s="64"/>
      <c r="I87" s="173"/>
      <c r="J87" s="64"/>
      <c r="K87" s="64"/>
      <c r="L87" s="62"/>
    </row>
    <row r="88" spans="2:65" s="1" customFormat="1" ht="10.35" customHeight="1">
      <c r="B88" s="42"/>
      <c r="C88" s="64"/>
      <c r="D88" s="64"/>
      <c r="E88" s="64"/>
      <c r="F88" s="64"/>
      <c r="G88" s="64"/>
      <c r="H88" s="64"/>
      <c r="I88" s="173"/>
      <c r="J88" s="64"/>
      <c r="K88" s="64"/>
      <c r="L88" s="62"/>
    </row>
    <row r="89" spans="2:65" s="10" customFormat="1" ht="29.25" customHeight="1">
      <c r="B89" s="178"/>
      <c r="C89" s="179" t="s">
        <v>152</v>
      </c>
      <c r="D89" s="180" t="s">
        <v>60</v>
      </c>
      <c r="E89" s="180" t="s">
        <v>56</v>
      </c>
      <c r="F89" s="180" t="s">
        <v>153</v>
      </c>
      <c r="G89" s="180" t="s">
        <v>154</v>
      </c>
      <c r="H89" s="180" t="s">
        <v>155</v>
      </c>
      <c r="I89" s="181" t="s">
        <v>156</v>
      </c>
      <c r="J89" s="180" t="s">
        <v>122</v>
      </c>
      <c r="K89" s="182" t="s">
        <v>157</v>
      </c>
      <c r="L89" s="183"/>
      <c r="M89" s="82" t="s">
        <v>158</v>
      </c>
      <c r="N89" s="83" t="s">
        <v>45</v>
      </c>
      <c r="O89" s="83" t="s">
        <v>159</v>
      </c>
      <c r="P89" s="83" t="s">
        <v>160</v>
      </c>
      <c r="Q89" s="83" t="s">
        <v>161</v>
      </c>
      <c r="R89" s="83" t="s">
        <v>162</v>
      </c>
      <c r="S89" s="83" t="s">
        <v>163</v>
      </c>
      <c r="T89" s="84" t="s">
        <v>164</v>
      </c>
    </row>
    <row r="90" spans="2:65" s="1" customFormat="1" ht="29.25" customHeight="1">
      <c r="B90" s="42"/>
      <c r="C90" s="88" t="s">
        <v>123</v>
      </c>
      <c r="D90" s="64"/>
      <c r="E90" s="64"/>
      <c r="F90" s="64"/>
      <c r="G90" s="64"/>
      <c r="H90" s="64"/>
      <c r="I90" s="173"/>
      <c r="J90" s="184">
        <f>BK90</f>
        <v>0</v>
      </c>
      <c r="K90" s="64"/>
      <c r="L90" s="62"/>
      <c r="M90" s="85"/>
      <c r="N90" s="86"/>
      <c r="O90" s="86"/>
      <c r="P90" s="185">
        <f>P91</f>
        <v>0</v>
      </c>
      <c r="Q90" s="86"/>
      <c r="R90" s="185">
        <f>R91</f>
        <v>0</v>
      </c>
      <c r="S90" s="86"/>
      <c r="T90" s="186">
        <f>T91</f>
        <v>0</v>
      </c>
      <c r="AT90" s="25" t="s">
        <v>74</v>
      </c>
      <c r="AU90" s="25" t="s">
        <v>124</v>
      </c>
      <c r="BK90" s="187">
        <f>BK91</f>
        <v>0</v>
      </c>
    </row>
    <row r="91" spans="2:65" s="11" customFormat="1" ht="37.35" customHeight="1">
      <c r="B91" s="188"/>
      <c r="C91" s="189"/>
      <c r="D91" s="190" t="s">
        <v>74</v>
      </c>
      <c r="E91" s="191" t="s">
        <v>260</v>
      </c>
      <c r="F91" s="191" t="s">
        <v>1792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P92+P100+P106+P109+P112+P114+P121</f>
        <v>0</v>
      </c>
      <c r="Q91" s="196"/>
      <c r="R91" s="197">
        <f>R92+R100+R106+R109+R112+R114+R121</f>
        <v>0</v>
      </c>
      <c r="S91" s="196"/>
      <c r="T91" s="198">
        <f>T92+T100+T106+T109+T112+T114+T121</f>
        <v>0</v>
      </c>
      <c r="AR91" s="199" t="s">
        <v>178</v>
      </c>
      <c r="AT91" s="200" t="s">
        <v>74</v>
      </c>
      <c r="AU91" s="200" t="s">
        <v>75</v>
      </c>
      <c r="AY91" s="199" t="s">
        <v>167</v>
      </c>
      <c r="BK91" s="201">
        <f>BK92+BK100+BK106+BK109+BK112+BK114+BK121</f>
        <v>0</v>
      </c>
    </row>
    <row r="92" spans="2:65" s="11" customFormat="1" ht="19.95" customHeight="1">
      <c r="B92" s="188"/>
      <c r="C92" s="189"/>
      <c r="D92" s="190" t="s">
        <v>74</v>
      </c>
      <c r="E92" s="202" t="s">
        <v>1673</v>
      </c>
      <c r="F92" s="202" t="s">
        <v>1674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SUM(P93:P99)</f>
        <v>0</v>
      </c>
      <c r="Q92" s="196"/>
      <c r="R92" s="197">
        <f>SUM(R93:R99)</f>
        <v>0</v>
      </c>
      <c r="S92" s="196"/>
      <c r="T92" s="198">
        <f>SUM(T93:T99)</f>
        <v>0</v>
      </c>
      <c r="AR92" s="199" t="s">
        <v>178</v>
      </c>
      <c r="AT92" s="200" t="s">
        <v>74</v>
      </c>
      <c r="AU92" s="200" t="s">
        <v>28</v>
      </c>
      <c r="AY92" s="199" t="s">
        <v>167</v>
      </c>
      <c r="BK92" s="201">
        <f>SUM(BK93:BK99)</f>
        <v>0</v>
      </c>
    </row>
    <row r="93" spans="2:65" s="1" customFormat="1" ht="16.5" customHeight="1">
      <c r="B93" s="42"/>
      <c r="C93" s="204" t="s">
        <v>28</v>
      </c>
      <c r="D93" s="204" t="s">
        <v>169</v>
      </c>
      <c r="E93" s="205" t="s">
        <v>1683</v>
      </c>
      <c r="F93" s="206" t="s">
        <v>1684</v>
      </c>
      <c r="G93" s="207" t="s">
        <v>21</v>
      </c>
      <c r="H93" s="208">
        <v>65</v>
      </c>
      <c r="I93" s="209"/>
      <c r="J93" s="210">
        <f t="shared" ref="J93:J99" si="0">ROUND(I93*H93,1)</f>
        <v>0</v>
      </c>
      <c r="K93" s="206" t="s">
        <v>21</v>
      </c>
      <c r="L93" s="62"/>
      <c r="M93" s="211" t="s">
        <v>21</v>
      </c>
      <c r="N93" s="212" t="s">
        <v>46</v>
      </c>
      <c r="O93" s="43"/>
      <c r="P93" s="213">
        <f t="shared" ref="P93:P99" si="1">O93*H93</f>
        <v>0</v>
      </c>
      <c r="Q93" s="213">
        <v>0</v>
      </c>
      <c r="R93" s="213">
        <f t="shared" ref="R93:R99" si="2">Q93*H93</f>
        <v>0</v>
      </c>
      <c r="S93" s="213">
        <v>0</v>
      </c>
      <c r="T93" s="214">
        <f t="shared" ref="T93:T99" si="3">S93*H93</f>
        <v>0</v>
      </c>
      <c r="AR93" s="25" t="s">
        <v>465</v>
      </c>
      <c r="AT93" s="25" t="s">
        <v>169</v>
      </c>
      <c r="AU93" s="25" t="s">
        <v>83</v>
      </c>
      <c r="AY93" s="25" t="s">
        <v>167</v>
      </c>
      <c r="BE93" s="215">
        <f t="shared" ref="BE93:BE99" si="4">IF(N93="základní",J93,0)</f>
        <v>0</v>
      </c>
      <c r="BF93" s="215">
        <f t="shared" ref="BF93:BF99" si="5">IF(N93="snížená",J93,0)</f>
        <v>0</v>
      </c>
      <c r="BG93" s="215">
        <f t="shared" ref="BG93:BG99" si="6">IF(N93="zákl. přenesená",J93,0)</f>
        <v>0</v>
      </c>
      <c r="BH93" s="215">
        <f t="shared" ref="BH93:BH99" si="7">IF(N93="sníž. přenesená",J93,0)</f>
        <v>0</v>
      </c>
      <c r="BI93" s="215">
        <f t="shared" ref="BI93:BI99" si="8">IF(N93="nulová",J93,0)</f>
        <v>0</v>
      </c>
      <c r="BJ93" s="25" t="s">
        <v>28</v>
      </c>
      <c r="BK93" s="215">
        <f t="shared" ref="BK93:BK99" si="9">ROUND(I93*H93,1)</f>
        <v>0</v>
      </c>
      <c r="BL93" s="25" t="s">
        <v>465</v>
      </c>
      <c r="BM93" s="25" t="s">
        <v>83</v>
      </c>
    </row>
    <row r="94" spans="2:65" s="1" customFormat="1" ht="16.5" customHeight="1">
      <c r="B94" s="42"/>
      <c r="C94" s="204" t="s">
        <v>83</v>
      </c>
      <c r="D94" s="204" t="s">
        <v>169</v>
      </c>
      <c r="E94" s="205" t="s">
        <v>1685</v>
      </c>
      <c r="F94" s="206" t="s">
        <v>1686</v>
      </c>
      <c r="G94" s="207" t="s">
        <v>21</v>
      </c>
      <c r="H94" s="208">
        <v>22</v>
      </c>
      <c r="I94" s="209"/>
      <c r="J94" s="210">
        <f t="shared" si="0"/>
        <v>0</v>
      </c>
      <c r="K94" s="206" t="s">
        <v>21</v>
      </c>
      <c r="L94" s="62"/>
      <c r="M94" s="211" t="s">
        <v>21</v>
      </c>
      <c r="N94" s="212" t="s">
        <v>46</v>
      </c>
      <c r="O94" s="43"/>
      <c r="P94" s="213">
        <f t="shared" si="1"/>
        <v>0</v>
      </c>
      <c r="Q94" s="213">
        <v>0</v>
      </c>
      <c r="R94" s="213">
        <f t="shared" si="2"/>
        <v>0</v>
      </c>
      <c r="S94" s="213">
        <v>0</v>
      </c>
      <c r="T94" s="214">
        <f t="shared" si="3"/>
        <v>0</v>
      </c>
      <c r="AR94" s="25" t="s">
        <v>465</v>
      </c>
      <c r="AT94" s="25" t="s">
        <v>169</v>
      </c>
      <c r="AU94" s="25" t="s">
        <v>83</v>
      </c>
      <c r="AY94" s="25" t="s">
        <v>167</v>
      </c>
      <c r="BE94" s="215">
        <f t="shared" si="4"/>
        <v>0</v>
      </c>
      <c r="BF94" s="215">
        <f t="shared" si="5"/>
        <v>0</v>
      </c>
      <c r="BG94" s="215">
        <f t="shared" si="6"/>
        <v>0</v>
      </c>
      <c r="BH94" s="215">
        <f t="shared" si="7"/>
        <v>0</v>
      </c>
      <c r="BI94" s="215">
        <f t="shared" si="8"/>
        <v>0</v>
      </c>
      <c r="BJ94" s="25" t="s">
        <v>28</v>
      </c>
      <c r="BK94" s="215">
        <f t="shared" si="9"/>
        <v>0</v>
      </c>
      <c r="BL94" s="25" t="s">
        <v>465</v>
      </c>
      <c r="BM94" s="25" t="s">
        <v>174</v>
      </c>
    </row>
    <row r="95" spans="2:65" s="1" customFormat="1" ht="16.5" customHeight="1">
      <c r="B95" s="42"/>
      <c r="C95" s="204" t="s">
        <v>178</v>
      </c>
      <c r="D95" s="204" t="s">
        <v>169</v>
      </c>
      <c r="E95" s="205" t="s">
        <v>1793</v>
      </c>
      <c r="F95" s="206" t="s">
        <v>1794</v>
      </c>
      <c r="G95" s="207" t="s">
        <v>21</v>
      </c>
      <c r="H95" s="208">
        <v>1350</v>
      </c>
      <c r="I95" s="209"/>
      <c r="J95" s="210">
        <f t="shared" si="0"/>
        <v>0</v>
      </c>
      <c r="K95" s="206" t="s">
        <v>21</v>
      </c>
      <c r="L95" s="62"/>
      <c r="M95" s="211" t="s">
        <v>21</v>
      </c>
      <c r="N95" s="212" t="s">
        <v>46</v>
      </c>
      <c r="O95" s="43"/>
      <c r="P95" s="213">
        <f t="shared" si="1"/>
        <v>0</v>
      </c>
      <c r="Q95" s="213">
        <v>0</v>
      </c>
      <c r="R95" s="213">
        <f t="shared" si="2"/>
        <v>0</v>
      </c>
      <c r="S95" s="213">
        <v>0</v>
      </c>
      <c r="T95" s="214">
        <f t="shared" si="3"/>
        <v>0</v>
      </c>
      <c r="AR95" s="25" t="s">
        <v>465</v>
      </c>
      <c r="AT95" s="25" t="s">
        <v>169</v>
      </c>
      <c r="AU95" s="25" t="s">
        <v>83</v>
      </c>
      <c r="AY95" s="25" t="s">
        <v>167</v>
      </c>
      <c r="BE95" s="215">
        <f t="shared" si="4"/>
        <v>0</v>
      </c>
      <c r="BF95" s="215">
        <f t="shared" si="5"/>
        <v>0</v>
      </c>
      <c r="BG95" s="215">
        <f t="shared" si="6"/>
        <v>0</v>
      </c>
      <c r="BH95" s="215">
        <f t="shared" si="7"/>
        <v>0</v>
      </c>
      <c r="BI95" s="215">
        <f t="shared" si="8"/>
        <v>0</v>
      </c>
      <c r="BJ95" s="25" t="s">
        <v>28</v>
      </c>
      <c r="BK95" s="215">
        <f t="shared" si="9"/>
        <v>0</v>
      </c>
      <c r="BL95" s="25" t="s">
        <v>465</v>
      </c>
      <c r="BM95" s="25" t="s">
        <v>195</v>
      </c>
    </row>
    <row r="96" spans="2:65" s="1" customFormat="1" ht="16.5" customHeight="1">
      <c r="B96" s="42"/>
      <c r="C96" s="204" t="s">
        <v>174</v>
      </c>
      <c r="D96" s="204" t="s">
        <v>169</v>
      </c>
      <c r="E96" s="205" t="s">
        <v>1795</v>
      </c>
      <c r="F96" s="206" t="s">
        <v>1796</v>
      </c>
      <c r="G96" s="207" t="s">
        <v>21</v>
      </c>
      <c r="H96" s="208">
        <v>300</v>
      </c>
      <c r="I96" s="209"/>
      <c r="J96" s="210">
        <f t="shared" si="0"/>
        <v>0</v>
      </c>
      <c r="K96" s="206" t="s">
        <v>21</v>
      </c>
      <c r="L96" s="62"/>
      <c r="M96" s="211" t="s">
        <v>21</v>
      </c>
      <c r="N96" s="212" t="s">
        <v>46</v>
      </c>
      <c r="O96" s="43"/>
      <c r="P96" s="213">
        <f t="shared" si="1"/>
        <v>0</v>
      </c>
      <c r="Q96" s="213">
        <v>0</v>
      </c>
      <c r="R96" s="213">
        <f t="shared" si="2"/>
        <v>0</v>
      </c>
      <c r="S96" s="213">
        <v>0</v>
      </c>
      <c r="T96" s="214">
        <f t="shared" si="3"/>
        <v>0</v>
      </c>
      <c r="AR96" s="25" t="s">
        <v>465</v>
      </c>
      <c r="AT96" s="25" t="s">
        <v>169</v>
      </c>
      <c r="AU96" s="25" t="s">
        <v>83</v>
      </c>
      <c r="AY96" s="25" t="s">
        <v>167</v>
      </c>
      <c r="BE96" s="215">
        <f t="shared" si="4"/>
        <v>0</v>
      </c>
      <c r="BF96" s="215">
        <f t="shared" si="5"/>
        <v>0</v>
      </c>
      <c r="BG96" s="215">
        <f t="shared" si="6"/>
        <v>0</v>
      </c>
      <c r="BH96" s="215">
        <f t="shared" si="7"/>
        <v>0</v>
      </c>
      <c r="BI96" s="215">
        <f t="shared" si="8"/>
        <v>0</v>
      </c>
      <c r="BJ96" s="25" t="s">
        <v>28</v>
      </c>
      <c r="BK96" s="215">
        <f t="shared" si="9"/>
        <v>0</v>
      </c>
      <c r="BL96" s="25" t="s">
        <v>465</v>
      </c>
      <c r="BM96" s="25" t="s">
        <v>204</v>
      </c>
    </row>
    <row r="97" spans="2:65" s="1" customFormat="1" ht="16.5" customHeight="1">
      <c r="B97" s="42"/>
      <c r="C97" s="204" t="s">
        <v>191</v>
      </c>
      <c r="D97" s="204" t="s">
        <v>169</v>
      </c>
      <c r="E97" s="205" t="s">
        <v>1703</v>
      </c>
      <c r="F97" s="206" t="s">
        <v>1704</v>
      </c>
      <c r="G97" s="207" t="s">
        <v>21</v>
      </c>
      <c r="H97" s="208">
        <v>120</v>
      </c>
      <c r="I97" s="209"/>
      <c r="J97" s="210">
        <f t="shared" si="0"/>
        <v>0</v>
      </c>
      <c r="K97" s="206" t="s">
        <v>21</v>
      </c>
      <c r="L97" s="62"/>
      <c r="M97" s="211" t="s">
        <v>21</v>
      </c>
      <c r="N97" s="212" t="s">
        <v>46</v>
      </c>
      <c r="O97" s="43"/>
      <c r="P97" s="213">
        <f t="shared" si="1"/>
        <v>0</v>
      </c>
      <c r="Q97" s="213">
        <v>0</v>
      </c>
      <c r="R97" s="213">
        <f t="shared" si="2"/>
        <v>0</v>
      </c>
      <c r="S97" s="213">
        <v>0</v>
      </c>
      <c r="T97" s="214">
        <f t="shared" si="3"/>
        <v>0</v>
      </c>
      <c r="AR97" s="25" t="s">
        <v>465</v>
      </c>
      <c r="AT97" s="25" t="s">
        <v>169</v>
      </c>
      <c r="AU97" s="25" t="s">
        <v>83</v>
      </c>
      <c r="AY97" s="25" t="s">
        <v>167</v>
      </c>
      <c r="BE97" s="215">
        <f t="shared" si="4"/>
        <v>0</v>
      </c>
      <c r="BF97" s="215">
        <f t="shared" si="5"/>
        <v>0</v>
      </c>
      <c r="BG97" s="215">
        <f t="shared" si="6"/>
        <v>0</v>
      </c>
      <c r="BH97" s="215">
        <f t="shared" si="7"/>
        <v>0</v>
      </c>
      <c r="BI97" s="215">
        <f t="shared" si="8"/>
        <v>0</v>
      </c>
      <c r="BJ97" s="25" t="s">
        <v>28</v>
      </c>
      <c r="BK97" s="215">
        <f t="shared" si="9"/>
        <v>0</v>
      </c>
      <c r="BL97" s="25" t="s">
        <v>465</v>
      </c>
      <c r="BM97" s="25" t="s">
        <v>215</v>
      </c>
    </row>
    <row r="98" spans="2:65" s="1" customFormat="1" ht="16.5" customHeight="1">
      <c r="B98" s="42"/>
      <c r="C98" s="204" t="s">
        <v>195</v>
      </c>
      <c r="D98" s="204" t="s">
        <v>169</v>
      </c>
      <c r="E98" s="205" t="s">
        <v>1705</v>
      </c>
      <c r="F98" s="206" t="s">
        <v>1706</v>
      </c>
      <c r="G98" s="207" t="s">
        <v>21</v>
      </c>
      <c r="H98" s="208">
        <v>30</v>
      </c>
      <c r="I98" s="209"/>
      <c r="J98" s="210">
        <f t="shared" si="0"/>
        <v>0</v>
      </c>
      <c r="K98" s="206" t="s">
        <v>21</v>
      </c>
      <c r="L98" s="62"/>
      <c r="M98" s="211" t="s">
        <v>21</v>
      </c>
      <c r="N98" s="212" t="s">
        <v>46</v>
      </c>
      <c r="O98" s="43"/>
      <c r="P98" s="213">
        <f t="shared" si="1"/>
        <v>0</v>
      </c>
      <c r="Q98" s="213">
        <v>0</v>
      </c>
      <c r="R98" s="213">
        <f t="shared" si="2"/>
        <v>0</v>
      </c>
      <c r="S98" s="213">
        <v>0</v>
      </c>
      <c r="T98" s="214">
        <f t="shared" si="3"/>
        <v>0</v>
      </c>
      <c r="AR98" s="25" t="s">
        <v>465</v>
      </c>
      <c r="AT98" s="25" t="s">
        <v>169</v>
      </c>
      <c r="AU98" s="25" t="s">
        <v>83</v>
      </c>
      <c r="AY98" s="25" t="s">
        <v>167</v>
      </c>
      <c r="BE98" s="215">
        <f t="shared" si="4"/>
        <v>0</v>
      </c>
      <c r="BF98" s="215">
        <f t="shared" si="5"/>
        <v>0</v>
      </c>
      <c r="BG98" s="215">
        <f t="shared" si="6"/>
        <v>0</v>
      </c>
      <c r="BH98" s="215">
        <f t="shared" si="7"/>
        <v>0</v>
      </c>
      <c r="BI98" s="215">
        <f t="shared" si="8"/>
        <v>0</v>
      </c>
      <c r="BJ98" s="25" t="s">
        <v>28</v>
      </c>
      <c r="BK98" s="215">
        <f t="shared" si="9"/>
        <v>0</v>
      </c>
      <c r="BL98" s="25" t="s">
        <v>465</v>
      </c>
      <c r="BM98" s="25" t="s">
        <v>225</v>
      </c>
    </row>
    <row r="99" spans="2:65" s="1" customFormat="1" ht="16.5" customHeight="1">
      <c r="B99" s="42"/>
      <c r="C99" s="204" t="s">
        <v>199</v>
      </c>
      <c r="D99" s="204" t="s">
        <v>169</v>
      </c>
      <c r="E99" s="205" t="s">
        <v>1707</v>
      </c>
      <c r="F99" s="206" t="s">
        <v>1708</v>
      </c>
      <c r="G99" s="207" t="s">
        <v>21</v>
      </c>
      <c r="H99" s="208">
        <v>30</v>
      </c>
      <c r="I99" s="209"/>
      <c r="J99" s="210">
        <f t="shared" si="0"/>
        <v>0</v>
      </c>
      <c r="K99" s="206" t="s">
        <v>21</v>
      </c>
      <c r="L99" s="62"/>
      <c r="M99" s="211" t="s">
        <v>21</v>
      </c>
      <c r="N99" s="212" t="s">
        <v>46</v>
      </c>
      <c r="O99" s="43"/>
      <c r="P99" s="213">
        <f t="shared" si="1"/>
        <v>0</v>
      </c>
      <c r="Q99" s="213">
        <v>0</v>
      </c>
      <c r="R99" s="213">
        <f t="shared" si="2"/>
        <v>0</v>
      </c>
      <c r="S99" s="213">
        <v>0</v>
      </c>
      <c r="T99" s="214">
        <f t="shared" si="3"/>
        <v>0</v>
      </c>
      <c r="AR99" s="25" t="s">
        <v>465</v>
      </c>
      <c r="AT99" s="25" t="s">
        <v>169</v>
      </c>
      <c r="AU99" s="25" t="s">
        <v>83</v>
      </c>
      <c r="AY99" s="25" t="s">
        <v>167</v>
      </c>
      <c r="BE99" s="215">
        <f t="shared" si="4"/>
        <v>0</v>
      </c>
      <c r="BF99" s="215">
        <f t="shared" si="5"/>
        <v>0</v>
      </c>
      <c r="BG99" s="215">
        <f t="shared" si="6"/>
        <v>0</v>
      </c>
      <c r="BH99" s="215">
        <f t="shared" si="7"/>
        <v>0</v>
      </c>
      <c r="BI99" s="215">
        <f t="shared" si="8"/>
        <v>0</v>
      </c>
      <c r="BJ99" s="25" t="s">
        <v>28</v>
      </c>
      <c r="BK99" s="215">
        <f t="shared" si="9"/>
        <v>0</v>
      </c>
      <c r="BL99" s="25" t="s">
        <v>465</v>
      </c>
      <c r="BM99" s="25" t="s">
        <v>236</v>
      </c>
    </row>
    <row r="100" spans="2:65" s="11" customFormat="1" ht="29.85" customHeight="1">
      <c r="B100" s="188"/>
      <c r="C100" s="189"/>
      <c r="D100" s="190" t="s">
        <v>74</v>
      </c>
      <c r="E100" s="202" t="s">
        <v>1717</v>
      </c>
      <c r="F100" s="202" t="s">
        <v>1718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SUM(P101:P105)</f>
        <v>0</v>
      </c>
      <c r="Q100" s="196"/>
      <c r="R100" s="197">
        <f>SUM(R101:R105)</f>
        <v>0</v>
      </c>
      <c r="S100" s="196"/>
      <c r="T100" s="198">
        <f>SUM(T101:T105)</f>
        <v>0</v>
      </c>
      <c r="AR100" s="199" t="s">
        <v>178</v>
      </c>
      <c r="AT100" s="200" t="s">
        <v>74</v>
      </c>
      <c r="AU100" s="200" t="s">
        <v>28</v>
      </c>
      <c r="AY100" s="199" t="s">
        <v>167</v>
      </c>
      <c r="BK100" s="201">
        <f>SUM(BK101:BK105)</f>
        <v>0</v>
      </c>
    </row>
    <row r="101" spans="2:65" s="1" customFormat="1" ht="16.5" customHeight="1">
      <c r="B101" s="42"/>
      <c r="C101" s="204" t="s">
        <v>204</v>
      </c>
      <c r="D101" s="204" t="s">
        <v>169</v>
      </c>
      <c r="E101" s="205" t="s">
        <v>1723</v>
      </c>
      <c r="F101" s="206" t="s">
        <v>1684</v>
      </c>
      <c r="G101" s="207" t="s">
        <v>21</v>
      </c>
      <c r="H101" s="208">
        <v>65</v>
      </c>
      <c r="I101" s="209"/>
      <c r="J101" s="210">
        <f>ROUND(I101*H101,1)</f>
        <v>0</v>
      </c>
      <c r="K101" s="206" t="s">
        <v>21</v>
      </c>
      <c r="L101" s="62"/>
      <c r="M101" s="211" t="s">
        <v>21</v>
      </c>
      <c r="N101" s="212" t="s">
        <v>46</v>
      </c>
      <c r="O101" s="43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AR101" s="25" t="s">
        <v>465</v>
      </c>
      <c r="AT101" s="25" t="s">
        <v>169</v>
      </c>
      <c r="AU101" s="25" t="s">
        <v>83</v>
      </c>
      <c r="AY101" s="25" t="s">
        <v>167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25" t="s">
        <v>28</v>
      </c>
      <c r="BK101" s="215">
        <f>ROUND(I101*H101,1)</f>
        <v>0</v>
      </c>
      <c r="BL101" s="25" t="s">
        <v>465</v>
      </c>
      <c r="BM101" s="25" t="s">
        <v>243</v>
      </c>
    </row>
    <row r="102" spans="2:65" s="1" customFormat="1" ht="16.5" customHeight="1">
      <c r="B102" s="42"/>
      <c r="C102" s="204" t="s">
        <v>211</v>
      </c>
      <c r="D102" s="204" t="s">
        <v>169</v>
      </c>
      <c r="E102" s="205" t="s">
        <v>1724</v>
      </c>
      <c r="F102" s="206" t="s">
        <v>1686</v>
      </c>
      <c r="G102" s="207" t="s">
        <v>21</v>
      </c>
      <c r="H102" s="208">
        <v>22</v>
      </c>
      <c r="I102" s="209"/>
      <c r="J102" s="210">
        <f>ROUND(I102*H102,1)</f>
        <v>0</v>
      </c>
      <c r="K102" s="206" t="s">
        <v>21</v>
      </c>
      <c r="L102" s="62"/>
      <c r="M102" s="211" t="s">
        <v>21</v>
      </c>
      <c r="N102" s="212" t="s">
        <v>46</v>
      </c>
      <c r="O102" s="43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25" t="s">
        <v>465</v>
      </c>
      <c r="AT102" s="25" t="s">
        <v>169</v>
      </c>
      <c r="AU102" s="25" t="s">
        <v>83</v>
      </c>
      <c r="AY102" s="25" t="s">
        <v>167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25" t="s">
        <v>28</v>
      </c>
      <c r="BK102" s="215">
        <f>ROUND(I102*H102,1)</f>
        <v>0</v>
      </c>
      <c r="BL102" s="25" t="s">
        <v>465</v>
      </c>
      <c r="BM102" s="25" t="s">
        <v>251</v>
      </c>
    </row>
    <row r="103" spans="2:65" s="1" customFormat="1" ht="16.5" customHeight="1">
      <c r="B103" s="42"/>
      <c r="C103" s="204" t="s">
        <v>215</v>
      </c>
      <c r="D103" s="204" t="s">
        <v>169</v>
      </c>
      <c r="E103" s="205" t="s">
        <v>1797</v>
      </c>
      <c r="F103" s="206" t="s">
        <v>1794</v>
      </c>
      <c r="G103" s="207" t="s">
        <v>21</v>
      </c>
      <c r="H103" s="208">
        <v>1350</v>
      </c>
      <c r="I103" s="209"/>
      <c r="J103" s="210">
        <f>ROUND(I103*H103,1)</f>
        <v>0</v>
      </c>
      <c r="K103" s="206" t="s">
        <v>21</v>
      </c>
      <c r="L103" s="62"/>
      <c r="M103" s="211" t="s">
        <v>21</v>
      </c>
      <c r="N103" s="212" t="s">
        <v>46</v>
      </c>
      <c r="O103" s="43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AR103" s="25" t="s">
        <v>465</v>
      </c>
      <c r="AT103" s="25" t="s">
        <v>169</v>
      </c>
      <c r="AU103" s="25" t="s">
        <v>83</v>
      </c>
      <c r="AY103" s="25" t="s">
        <v>167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25" t="s">
        <v>28</v>
      </c>
      <c r="BK103" s="215">
        <f>ROUND(I103*H103,1)</f>
        <v>0</v>
      </c>
      <c r="BL103" s="25" t="s">
        <v>465</v>
      </c>
      <c r="BM103" s="25" t="s">
        <v>265</v>
      </c>
    </row>
    <row r="104" spans="2:65" s="1" customFormat="1" ht="16.5" customHeight="1">
      <c r="B104" s="42"/>
      <c r="C104" s="204" t="s">
        <v>219</v>
      </c>
      <c r="D104" s="204" t="s">
        <v>169</v>
      </c>
      <c r="E104" s="205" t="s">
        <v>1798</v>
      </c>
      <c r="F104" s="206" t="s">
        <v>1796</v>
      </c>
      <c r="G104" s="207" t="s">
        <v>21</v>
      </c>
      <c r="H104" s="208">
        <v>300</v>
      </c>
      <c r="I104" s="209"/>
      <c r="J104" s="210">
        <f>ROUND(I104*H104,1)</f>
        <v>0</v>
      </c>
      <c r="K104" s="206" t="s">
        <v>21</v>
      </c>
      <c r="L104" s="62"/>
      <c r="M104" s="211" t="s">
        <v>21</v>
      </c>
      <c r="N104" s="212" t="s">
        <v>46</v>
      </c>
      <c r="O104" s="43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AR104" s="25" t="s">
        <v>465</v>
      </c>
      <c r="AT104" s="25" t="s">
        <v>169</v>
      </c>
      <c r="AU104" s="25" t="s">
        <v>83</v>
      </c>
      <c r="AY104" s="25" t="s">
        <v>167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25" t="s">
        <v>28</v>
      </c>
      <c r="BK104" s="215">
        <f>ROUND(I104*H104,1)</f>
        <v>0</v>
      </c>
      <c r="BL104" s="25" t="s">
        <v>465</v>
      </c>
      <c r="BM104" s="25" t="s">
        <v>275</v>
      </c>
    </row>
    <row r="105" spans="2:65" s="1" customFormat="1" ht="16.5" customHeight="1">
      <c r="B105" s="42"/>
      <c r="C105" s="204" t="s">
        <v>225</v>
      </c>
      <c r="D105" s="204" t="s">
        <v>169</v>
      </c>
      <c r="E105" s="205" t="s">
        <v>1733</v>
      </c>
      <c r="F105" s="206" t="s">
        <v>1704</v>
      </c>
      <c r="G105" s="207" t="s">
        <v>21</v>
      </c>
      <c r="H105" s="208">
        <v>120</v>
      </c>
      <c r="I105" s="209"/>
      <c r="J105" s="210">
        <f>ROUND(I105*H105,1)</f>
        <v>0</v>
      </c>
      <c r="K105" s="206" t="s">
        <v>21</v>
      </c>
      <c r="L105" s="62"/>
      <c r="M105" s="211" t="s">
        <v>21</v>
      </c>
      <c r="N105" s="212" t="s">
        <v>46</v>
      </c>
      <c r="O105" s="43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25" t="s">
        <v>465</v>
      </c>
      <c r="AT105" s="25" t="s">
        <v>169</v>
      </c>
      <c r="AU105" s="25" t="s">
        <v>83</v>
      </c>
      <c r="AY105" s="25" t="s">
        <v>167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25" t="s">
        <v>28</v>
      </c>
      <c r="BK105" s="215">
        <f>ROUND(I105*H105,1)</f>
        <v>0</v>
      </c>
      <c r="BL105" s="25" t="s">
        <v>465</v>
      </c>
      <c r="BM105" s="25" t="s">
        <v>282</v>
      </c>
    </row>
    <row r="106" spans="2:65" s="11" customFormat="1" ht="29.85" customHeight="1">
      <c r="B106" s="188"/>
      <c r="C106" s="189"/>
      <c r="D106" s="190" t="s">
        <v>74</v>
      </c>
      <c r="E106" s="202" t="s">
        <v>1739</v>
      </c>
      <c r="F106" s="202" t="s">
        <v>1799</v>
      </c>
      <c r="G106" s="189"/>
      <c r="H106" s="189"/>
      <c r="I106" s="192"/>
      <c r="J106" s="203">
        <f>BK106</f>
        <v>0</v>
      </c>
      <c r="K106" s="189"/>
      <c r="L106" s="194"/>
      <c r="M106" s="195"/>
      <c r="N106" s="196"/>
      <c r="O106" s="196"/>
      <c r="P106" s="197">
        <f>SUM(P107:P108)</f>
        <v>0</v>
      </c>
      <c r="Q106" s="196"/>
      <c r="R106" s="197">
        <f>SUM(R107:R108)</f>
        <v>0</v>
      </c>
      <c r="S106" s="196"/>
      <c r="T106" s="198">
        <f>SUM(T107:T108)</f>
        <v>0</v>
      </c>
      <c r="AR106" s="199" t="s">
        <v>178</v>
      </c>
      <c r="AT106" s="200" t="s">
        <v>74</v>
      </c>
      <c r="AU106" s="200" t="s">
        <v>28</v>
      </c>
      <c r="AY106" s="199" t="s">
        <v>167</v>
      </c>
      <c r="BK106" s="201">
        <f>SUM(BK107:BK108)</f>
        <v>0</v>
      </c>
    </row>
    <row r="107" spans="2:65" s="1" customFormat="1" ht="16.5" customHeight="1">
      <c r="B107" s="42"/>
      <c r="C107" s="204" t="s">
        <v>229</v>
      </c>
      <c r="D107" s="204" t="s">
        <v>169</v>
      </c>
      <c r="E107" s="205" t="s">
        <v>1800</v>
      </c>
      <c r="F107" s="206" t="s">
        <v>1742</v>
      </c>
      <c r="G107" s="207" t="s">
        <v>614</v>
      </c>
      <c r="H107" s="270"/>
      <c r="I107" s="209"/>
      <c r="J107" s="210">
        <f>ROUND(I107*H107,1)</f>
        <v>0</v>
      </c>
      <c r="K107" s="206" t="s">
        <v>21</v>
      </c>
      <c r="L107" s="62"/>
      <c r="M107" s="211" t="s">
        <v>21</v>
      </c>
      <c r="N107" s="212" t="s">
        <v>46</v>
      </c>
      <c r="O107" s="43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AR107" s="25" t="s">
        <v>465</v>
      </c>
      <c r="AT107" s="25" t="s">
        <v>169</v>
      </c>
      <c r="AU107" s="25" t="s">
        <v>83</v>
      </c>
      <c r="AY107" s="25" t="s">
        <v>167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25" t="s">
        <v>28</v>
      </c>
      <c r="BK107" s="215">
        <f>ROUND(I107*H107,1)</f>
        <v>0</v>
      </c>
      <c r="BL107" s="25" t="s">
        <v>465</v>
      </c>
      <c r="BM107" s="25" t="s">
        <v>291</v>
      </c>
    </row>
    <row r="108" spans="2:65" s="1" customFormat="1" ht="16.5" customHeight="1">
      <c r="B108" s="42"/>
      <c r="C108" s="204" t="s">
        <v>236</v>
      </c>
      <c r="D108" s="204" t="s">
        <v>169</v>
      </c>
      <c r="E108" s="205" t="s">
        <v>1801</v>
      </c>
      <c r="F108" s="206" t="s">
        <v>1802</v>
      </c>
      <c r="G108" s="207" t="s">
        <v>614</v>
      </c>
      <c r="H108" s="270"/>
      <c r="I108" s="209"/>
      <c r="J108" s="210">
        <f>ROUND(I108*H108,1)</f>
        <v>0</v>
      </c>
      <c r="K108" s="206" t="s">
        <v>21</v>
      </c>
      <c r="L108" s="62"/>
      <c r="M108" s="211" t="s">
        <v>21</v>
      </c>
      <c r="N108" s="212" t="s">
        <v>46</v>
      </c>
      <c r="O108" s="43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25" t="s">
        <v>465</v>
      </c>
      <c r="AT108" s="25" t="s">
        <v>169</v>
      </c>
      <c r="AU108" s="25" t="s">
        <v>83</v>
      </c>
      <c r="AY108" s="25" t="s">
        <v>167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5" t="s">
        <v>28</v>
      </c>
      <c r="BK108" s="215">
        <f>ROUND(I108*H108,1)</f>
        <v>0</v>
      </c>
      <c r="BL108" s="25" t="s">
        <v>465</v>
      </c>
      <c r="BM108" s="25" t="s">
        <v>297</v>
      </c>
    </row>
    <row r="109" spans="2:65" s="11" customFormat="1" ht="29.85" customHeight="1">
      <c r="B109" s="188"/>
      <c r="C109" s="189"/>
      <c r="D109" s="190" t="s">
        <v>74</v>
      </c>
      <c r="E109" s="202" t="s">
        <v>1745</v>
      </c>
      <c r="F109" s="202" t="s">
        <v>1746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SUM(P110:P111)</f>
        <v>0</v>
      </c>
      <c r="Q109" s="196"/>
      <c r="R109" s="197">
        <f>SUM(R110:R111)</f>
        <v>0</v>
      </c>
      <c r="S109" s="196"/>
      <c r="T109" s="198">
        <f>SUM(T110:T111)</f>
        <v>0</v>
      </c>
      <c r="AR109" s="199" t="s">
        <v>178</v>
      </c>
      <c r="AT109" s="200" t="s">
        <v>74</v>
      </c>
      <c r="AU109" s="200" t="s">
        <v>28</v>
      </c>
      <c r="AY109" s="199" t="s">
        <v>167</v>
      </c>
      <c r="BK109" s="201">
        <f>SUM(BK110:BK111)</f>
        <v>0</v>
      </c>
    </row>
    <row r="110" spans="2:65" s="1" customFormat="1" ht="16.5" customHeight="1">
      <c r="B110" s="42"/>
      <c r="C110" s="204" t="s">
        <v>10</v>
      </c>
      <c r="D110" s="204" t="s">
        <v>169</v>
      </c>
      <c r="E110" s="205" t="s">
        <v>1747</v>
      </c>
      <c r="F110" s="206" t="s">
        <v>1748</v>
      </c>
      <c r="G110" s="207" t="s">
        <v>21</v>
      </c>
      <c r="H110" s="208">
        <v>110</v>
      </c>
      <c r="I110" s="209"/>
      <c r="J110" s="210">
        <f>ROUND(I110*H110,1)</f>
        <v>0</v>
      </c>
      <c r="K110" s="206" t="s">
        <v>21</v>
      </c>
      <c r="L110" s="62"/>
      <c r="M110" s="211" t="s">
        <v>21</v>
      </c>
      <c r="N110" s="212" t="s">
        <v>46</v>
      </c>
      <c r="O110" s="43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AR110" s="25" t="s">
        <v>465</v>
      </c>
      <c r="AT110" s="25" t="s">
        <v>169</v>
      </c>
      <c r="AU110" s="25" t="s">
        <v>83</v>
      </c>
      <c r="AY110" s="25" t="s">
        <v>167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25" t="s">
        <v>28</v>
      </c>
      <c r="BK110" s="215">
        <f>ROUND(I110*H110,1)</f>
        <v>0</v>
      </c>
      <c r="BL110" s="25" t="s">
        <v>465</v>
      </c>
      <c r="BM110" s="25" t="s">
        <v>315</v>
      </c>
    </row>
    <row r="111" spans="2:65" s="1" customFormat="1" ht="16.5" customHeight="1">
      <c r="B111" s="42"/>
      <c r="C111" s="204" t="s">
        <v>243</v>
      </c>
      <c r="D111" s="204" t="s">
        <v>169</v>
      </c>
      <c r="E111" s="205" t="s">
        <v>1749</v>
      </c>
      <c r="F111" s="206" t="s">
        <v>1750</v>
      </c>
      <c r="G111" s="207" t="s">
        <v>21</v>
      </c>
      <c r="H111" s="208">
        <v>45</v>
      </c>
      <c r="I111" s="209"/>
      <c r="J111" s="210">
        <f>ROUND(I111*H111,1)</f>
        <v>0</v>
      </c>
      <c r="K111" s="206" t="s">
        <v>21</v>
      </c>
      <c r="L111" s="62"/>
      <c r="M111" s="211" t="s">
        <v>21</v>
      </c>
      <c r="N111" s="212" t="s">
        <v>46</v>
      </c>
      <c r="O111" s="43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25" t="s">
        <v>465</v>
      </c>
      <c r="AT111" s="25" t="s">
        <v>169</v>
      </c>
      <c r="AU111" s="25" t="s">
        <v>83</v>
      </c>
      <c r="AY111" s="25" t="s">
        <v>167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5" t="s">
        <v>28</v>
      </c>
      <c r="BK111" s="215">
        <f>ROUND(I111*H111,1)</f>
        <v>0</v>
      </c>
      <c r="BL111" s="25" t="s">
        <v>465</v>
      </c>
      <c r="BM111" s="25" t="s">
        <v>322</v>
      </c>
    </row>
    <row r="112" spans="2:65" s="11" customFormat="1" ht="29.85" customHeight="1">
      <c r="B112" s="188"/>
      <c r="C112" s="189"/>
      <c r="D112" s="190" t="s">
        <v>74</v>
      </c>
      <c r="E112" s="202" t="s">
        <v>1751</v>
      </c>
      <c r="F112" s="202" t="s">
        <v>1803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P113</f>
        <v>0</v>
      </c>
      <c r="Q112" s="196"/>
      <c r="R112" s="197">
        <f>R113</f>
        <v>0</v>
      </c>
      <c r="S112" s="196"/>
      <c r="T112" s="198">
        <f>T113</f>
        <v>0</v>
      </c>
      <c r="AR112" s="199" t="s">
        <v>178</v>
      </c>
      <c r="AT112" s="200" t="s">
        <v>74</v>
      </c>
      <c r="AU112" s="200" t="s">
        <v>28</v>
      </c>
      <c r="AY112" s="199" t="s">
        <v>167</v>
      </c>
      <c r="BK112" s="201">
        <f>BK113</f>
        <v>0</v>
      </c>
    </row>
    <row r="113" spans="2:65" s="1" customFormat="1" ht="16.5" customHeight="1">
      <c r="B113" s="42"/>
      <c r="C113" s="204" t="s">
        <v>248</v>
      </c>
      <c r="D113" s="204" t="s">
        <v>169</v>
      </c>
      <c r="E113" s="205" t="s">
        <v>1804</v>
      </c>
      <c r="F113" s="206" t="s">
        <v>1754</v>
      </c>
      <c r="G113" s="207" t="s">
        <v>21</v>
      </c>
      <c r="H113" s="208">
        <v>1</v>
      </c>
      <c r="I113" s="209"/>
      <c r="J113" s="210">
        <f>ROUND(I113*H113,1)</f>
        <v>0</v>
      </c>
      <c r="K113" s="206" t="s">
        <v>21</v>
      </c>
      <c r="L113" s="62"/>
      <c r="M113" s="211" t="s">
        <v>21</v>
      </c>
      <c r="N113" s="212" t="s">
        <v>46</v>
      </c>
      <c r="O113" s="43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25" t="s">
        <v>465</v>
      </c>
      <c r="AT113" s="25" t="s">
        <v>169</v>
      </c>
      <c r="AU113" s="25" t="s">
        <v>83</v>
      </c>
      <c r="AY113" s="25" t="s">
        <v>167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5" t="s">
        <v>28</v>
      </c>
      <c r="BK113" s="215">
        <f>ROUND(I113*H113,1)</f>
        <v>0</v>
      </c>
      <c r="BL113" s="25" t="s">
        <v>465</v>
      </c>
      <c r="BM113" s="25" t="s">
        <v>331</v>
      </c>
    </row>
    <row r="114" spans="2:65" s="11" customFormat="1" ht="29.85" customHeight="1">
      <c r="B114" s="188"/>
      <c r="C114" s="189"/>
      <c r="D114" s="190" t="s">
        <v>74</v>
      </c>
      <c r="E114" s="202" t="s">
        <v>1755</v>
      </c>
      <c r="F114" s="202" t="s">
        <v>1805</v>
      </c>
      <c r="G114" s="189"/>
      <c r="H114" s="189"/>
      <c r="I114" s="192"/>
      <c r="J114" s="203">
        <f>BK114</f>
        <v>0</v>
      </c>
      <c r="K114" s="189"/>
      <c r="L114" s="194"/>
      <c r="M114" s="195"/>
      <c r="N114" s="196"/>
      <c r="O114" s="196"/>
      <c r="P114" s="197">
        <f>SUM(P115:P120)</f>
        <v>0</v>
      </c>
      <c r="Q114" s="196"/>
      <c r="R114" s="197">
        <f>SUM(R115:R120)</f>
        <v>0</v>
      </c>
      <c r="S114" s="196"/>
      <c r="T114" s="198">
        <f>SUM(T115:T120)</f>
        <v>0</v>
      </c>
      <c r="AR114" s="199" t="s">
        <v>178</v>
      </c>
      <c r="AT114" s="200" t="s">
        <v>74</v>
      </c>
      <c r="AU114" s="200" t="s">
        <v>28</v>
      </c>
      <c r="AY114" s="199" t="s">
        <v>167</v>
      </c>
      <c r="BK114" s="201">
        <f>SUM(BK115:BK120)</f>
        <v>0</v>
      </c>
    </row>
    <row r="115" spans="2:65" s="1" customFormat="1" ht="16.5" customHeight="1">
      <c r="B115" s="42"/>
      <c r="C115" s="204" t="s">
        <v>251</v>
      </c>
      <c r="D115" s="204" t="s">
        <v>169</v>
      </c>
      <c r="E115" s="205" t="s">
        <v>1757</v>
      </c>
      <c r="F115" s="206" t="s">
        <v>1758</v>
      </c>
      <c r="G115" s="207" t="s">
        <v>21</v>
      </c>
      <c r="H115" s="208">
        <v>12</v>
      </c>
      <c r="I115" s="209"/>
      <c r="J115" s="210">
        <f t="shared" ref="J115:J120" si="10">ROUND(I115*H115,1)</f>
        <v>0</v>
      </c>
      <c r="K115" s="206" t="s">
        <v>21</v>
      </c>
      <c r="L115" s="62"/>
      <c r="M115" s="211" t="s">
        <v>21</v>
      </c>
      <c r="N115" s="212" t="s">
        <v>46</v>
      </c>
      <c r="O115" s="43"/>
      <c r="P115" s="213">
        <f t="shared" ref="P115:P120" si="11">O115*H115</f>
        <v>0</v>
      </c>
      <c r="Q115" s="213">
        <v>0</v>
      </c>
      <c r="R115" s="213">
        <f t="shared" ref="R115:R120" si="12">Q115*H115</f>
        <v>0</v>
      </c>
      <c r="S115" s="213">
        <v>0</v>
      </c>
      <c r="T115" s="214">
        <f t="shared" ref="T115:T120" si="13">S115*H115</f>
        <v>0</v>
      </c>
      <c r="AR115" s="25" t="s">
        <v>465</v>
      </c>
      <c r="AT115" s="25" t="s">
        <v>169</v>
      </c>
      <c r="AU115" s="25" t="s">
        <v>83</v>
      </c>
      <c r="AY115" s="25" t="s">
        <v>167</v>
      </c>
      <c r="BE115" s="215">
        <f t="shared" ref="BE115:BE120" si="14">IF(N115="základní",J115,0)</f>
        <v>0</v>
      </c>
      <c r="BF115" s="215">
        <f t="shared" ref="BF115:BF120" si="15">IF(N115="snížená",J115,0)</f>
        <v>0</v>
      </c>
      <c r="BG115" s="215">
        <f t="shared" ref="BG115:BG120" si="16">IF(N115="zákl. přenesená",J115,0)</f>
        <v>0</v>
      </c>
      <c r="BH115" s="215">
        <f t="shared" ref="BH115:BH120" si="17">IF(N115="sníž. přenesená",J115,0)</f>
        <v>0</v>
      </c>
      <c r="BI115" s="215">
        <f t="shared" ref="BI115:BI120" si="18">IF(N115="nulová",J115,0)</f>
        <v>0</v>
      </c>
      <c r="BJ115" s="25" t="s">
        <v>28</v>
      </c>
      <c r="BK115" s="215">
        <f t="shared" ref="BK115:BK120" si="19">ROUND(I115*H115,1)</f>
        <v>0</v>
      </c>
      <c r="BL115" s="25" t="s">
        <v>465</v>
      </c>
      <c r="BM115" s="25" t="s">
        <v>343</v>
      </c>
    </row>
    <row r="116" spans="2:65" s="1" customFormat="1" ht="16.5" customHeight="1">
      <c r="B116" s="42"/>
      <c r="C116" s="204" t="s">
        <v>259</v>
      </c>
      <c r="D116" s="204" t="s">
        <v>169</v>
      </c>
      <c r="E116" s="205" t="s">
        <v>1759</v>
      </c>
      <c r="F116" s="206" t="s">
        <v>1760</v>
      </c>
      <c r="G116" s="207" t="s">
        <v>21</v>
      </c>
      <c r="H116" s="208">
        <v>10</v>
      </c>
      <c r="I116" s="209"/>
      <c r="J116" s="210">
        <f t="shared" si="10"/>
        <v>0</v>
      </c>
      <c r="K116" s="206" t="s">
        <v>21</v>
      </c>
      <c r="L116" s="62"/>
      <c r="M116" s="211" t="s">
        <v>21</v>
      </c>
      <c r="N116" s="212" t="s">
        <v>46</v>
      </c>
      <c r="O116" s="43"/>
      <c r="P116" s="213">
        <f t="shared" si="11"/>
        <v>0</v>
      </c>
      <c r="Q116" s="213">
        <v>0</v>
      </c>
      <c r="R116" s="213">
        <f t="shared" si="12"/>
        <v>0</v>
      </c>
      <c r="S116" s="213">
        <v>0</v>
      </c>
      <c r="T116" s="214">
        <f t="shared" si="13"/>
        <v>0</v>
      </c>
      <c r="AR116" s="25" t="s">
        <v>465</v>
      </c>
      <c r="AT116" s="25" t="s">
        <v>169</v>
      </c>
      <c r="AU116" s="25" t="s">
        <v>83</v>
      </c>
      <c r="AY116" s="25" t="s">
        <v>167</v>
      </c>
      <c r="BE116" s="215">
        <f t="shared" si="14"/>
        <v>0</v>
      </c>
      <c r="BF116" s="215">
        <f t="shared" si="15"/>
        <v>0</v>
      </c>
      <c r="BG116" s="215">
        <f t="shared" si="16"/>
        <v>0</v>
      </c>
      <c r="BH116" s="215">
        <f t="shared" si="17"/>
        <v>0</v>
      </c>
      <c r="BI116" s="215">
        <f t="shared" si="18"/>
        <v>0</v>
      </c>
      <c r="BJ116" s="25" t="s">
        <v>28</v>
      </c>
      <c r="BK116" s="215">
        <f t="shared" si="19"/>
        <v>0</v>
      </c>
      <c r="BL116" s="25" t="s">
        <v>465</v>
      </c>
      <c r="BM116" s="25" t="s">
        <v>353</v>
      </c>
    </row>
    <row r="117" spans="2:65" s="1" customFormat="1" ht="16.5" customHeight="1">
      <c r="B117" s="42"/>
      <c r="C117" s="204" t="s">
        <v>265</v>
      </c>
      <c r="D117" s="204" t="s">
        <v>169</v>
      </c>
      <c r="E117" s="205" t="s">
        <v>1761</v>
      </c>
      <c r="F117" s="206" t="s">
        <v>1762</v>
      </c>
      <c r="G117" s="207" t="s">
        <v>21</v>
      </c>
      <c r="H117" s="208">
        <v>5</v>
      </c>
      <c r="I117" s="209"/>
      <c r="J117" s="210">
        <f t="shared" si="10"/>
        <v>0</v>
      </c>
      <c r="K117" s="206" t="s">
        <v>21</v>
      </c>
      <c r="L117" s="62"/>
      <c r="M117" s="211" t="s">
        <v>21</v>
      </c>
      <c r="N117" s="212" t="s">
        <v>46</v>
      </c>
      <c r="O117" s="43"/>
      <c r="P117" s="213">
        <f t="shared" si="11"/>
        <v>0</v>
      </c>
      <c r="Q117" s="213">
        <v>0</v>
      </c>
      <c r="R117" s="213">
        <f t="shared" si="12"/>
        <v>0</v>
      </c>
      <c r="S117" s="213">
        <v>0</v>
      </c>
      <c r="T117" s="214">
        <f t="shared" si="13"/>
        <v>0</v>
      </c>
      <c r="AR117" s="25" t="s">
        <v>465</v>
      </c>
      <c r="AT117" s="25" t="s">
        <v>169</v>
      </c>
      <c r="AU117" s="25" t="s">
        <v>83</v>
      </c>
      <c r="AY117" s="25" t="s">
        <v>167</v>
      </c>
      <c r="BE117" s="215">
        <f t="shared" si="14"/>
        <v>0</v>
      </c>
      <c r="BF117" s="215">
        <f t="shared" si="15"/>
        <v>0</v>
      </c>
      <c r="BG117" s="215">
        <f t="shared" si="16"/>
        <v>0</v>
      </c>
      <c r="BH117" s="215">
        <f t="shared" si="17"/>
        <v>0</v>
      </c>
      <c r="BI117" s="215">
        <f t="shared" si="18"/>
        <v>0</v>
      </c>
      <c r="BJ117" s="25" t="s">
        <v>28</v>
      </c>
      <c r="BK117" s="215">
        <f t="shared" si="19"/>
        <v>0</v>
      </c>
      <c r="BL117" s="25" t="s">
        <v>465</v>
      </c>
      <c r="BM117" s="25" t="s">
        <v>360</v>
      </c>
    </row>
    <row r="118" spans="2:65" s="1" customFormat="1" ht="16.5" customHeight="1">
      <c r="B118" s="42"/>
      <c r="C118" s="204" t="s">
        <v>9</v>
      </c>
      <c r="D118" s="204" t="s">
        <v>169</v>
      </c>
      <c r="E118" s="205" t="s">
        <v>1763</v>
      </c>
      <c r="F118" s="206" t="s">
        <v>1764</v>
      </c>
      <c r="G118" s="207" t="s">
        <v>21</v>
      </c>
      <c r="H118" s="208">
        <v>5</v>
      </c>
      <c r="I118" s="209"/>
      <c r="J118" s="210">
        <f t="shared" si="10"/>
        <v>0</v>
      </c>
      <c r="K118" s="206" t="s">
        <v>21</v>
      </c>
      <c r="L118" s="62"/>
      <c r="M118" s="211" t="s">
        <v>21</v>
      </c>
      <c r="N118" s="212" t="s">
        <v>46</v>
      </c>
      <c r="O118" s="43"/>
      <c r="P118" s="213">
        <f t="shared" si="11"/>
        <v>0</v>
      </c>
      <c r="Q118" s="213">
        <v>0</v>
      </c>
      <c r="R118" s="213">
        <f t="shared" si="12"/>
        <v>0</v>
      </c>
      <c r="S118" s="213">
        <v>0</v>
      </c>
      <c r="T118" s="214">
        <f t="shared" si="13"/>
        <v>0</v>
      </c>
      <c r="AR118" s="25" t="s">
        <v>465</v>
      </c>
      <c r="AT118" s="25" t="s">
        <v>169</v>
      </c>
      <c r="AU118" s="25" t="s">
        <v>83</v>
      </c>
      <c r="AY118" s="25" t="s">
        <v>167</v>
      </c>
      <c r="BE118" s="215">
        <f t="shared" si="14"/>
        <v>0</v>
      </c>
      <c r="BF118" s="215">
        <f t="shared" si="15"/>
        <v>0</v>
      </c>
      <c r="BG118" s="215">
        <f t="shared" si="16"/>
        <v>0</v>
      </c>
      <c r="BH118" s="215">
        <f t="shared" si="17"/>
        <v>0</v>
      </c>
      <c r="BI118" s="215">
        <f t="shared" si="18"/>
        <v>0</v>
      </c>
      <c r="BJ118" s="25" t="s">
        <v>28</v>
      </c>
      <c r="BK118" s="215">
        <f t="shared" si="19"/>
        <v>0</v>
      </c>
      <c r="BL118" s="25" t="s">
        <v>465</v>
      </c>
      <c r="BM118" s="25" t="s">
        <v>367</v>
      </c>
    </row>
    <row r="119" spans="2:65" s="1" customFormat="1" ht="16.5" customHeight="1">
      <c r="B119" s="42"/>
      <c r="C119" s="204" t="s">
        <v>275</v>
      </c>
      <c r="D119" s="204" t="s">
        <v>169</v>
      </c>
      <c r="E119" s="205" t="s">
        <v>1765</v>
      </c>
      <c r="F119" s="206" t="s">
        <v>1766</v>
      </c>
      <c r="G119" s="207" t="s">
        <v>21</v>
      </c>
      <c r="H119" s="208">
        <v>19</v>
      </c>
      <c r="I119" s="209"/>
      <c r="J119" s="210">
        <f t="shared" si="10"/>
        <v>0</v>
      </c>
      <c r="K119" s="206" t="s">
        <v>21</v>
      </c>
      <c r="L119" s="62"/>
      <c r="M119" s="211" t="s">
        <v>21</v>
      </c>
      <c r="N119" s="212" t="s">
        <v>46</v>
      </c>
      <c r="O119" s="43"/>
      <c r="P119" s="213">
        <f t="shared" si="11"/>
        <v>0</v>
      </c>
      <c r="Q119" s="213">
        <v>0</v>
      </c>
      <c r="R119" s="213">
        <f t="shared" si="12"/>
        <v>0</v>
      </c>
      <c r="S119" s="213">
        <v>0</v>
      </c>
      <c r="T119" s="214">
        <f t="shared" si="13"/>
        <v>0</v>
      </c>
      <c r="AR119" s="25" t="s">
        <v>465</v>
      </c>
      <c r="AT119" s="25" t="s">
        <v>169</v>
      </c>
      <c r="AU119" s="25" t="s">
        <v>83</v>
      </c>
      <c r="AY119" s="25" t="s">
        <v>167</v>
      </c>
      <c r="BE119" s="215">
        <f t="shared" si="14"/>
        <v>0</v>
      </c>
      <c r="BF119" s="215">
        <f t="shared" si="15"/>
        <v>0</v>
      </c>
      <c r="BG119" s="215">
        <f t="shared" si="16"/>
        <v>0</v>
      </c>
      <c r="BH119" s="215">
        <f t="shared" si="17"/>
        <v>0</v>
      </c>
      <c r="BI119" s="215">
        <f t="shared" si="18"/>
        <v>0</v>
      </c>
      <c r="BJ119" s="25" t="s">
        <v>28</v>
      </c>
      <c r="BK119" s="215">
        <f t="shared" si="19"/>
        <v>0</v>
      </c>
      <c r="BL119" s="25" t="s">
        <v>465</v>
      </c>
      <c r="BM119" s="25" t="s">
        <v>375</v>
      </c>
    </row>
    <row r="120" spans="2:65" s="1" customFormat="1" ht="16.5" customHeight="1">
      <c r="B120" s="42"/>
      <c r="C120" s="204" t="s">
        <v>279</v>
      </c>
      <c r="D120" s="204" t="s">
        <v>169</v>
      </c>
      <c r="E120" s="205" t="s">
        <v>1767</v>
      </c>
      <c r="F120" s="206" t="s">
        <v>1768</v>
      </c>
      <c r="G120" s="207" t="s">
        <v>21</v>
      </c>
      <c r="H120" s="208">
        <v>15</v>
      </c>
      <c r="I120" s="209"/>
      <c r="J120" s="210">
        <f t="shared" si="10"/>
        <v>0</v>
      </c>
      <c r="K120" s="206" t="s">
        <v>21</v>
      </c>
      <c r="L120" s="62"/>
      <c r="M120" s="211" t="s">
        <v>21</v>
      </c>
      <c r="N120" s="212" t="s">
        <v>46</v>
      </c>
      <c r="O120" s="43"/>
      <c r="P120" s="213">
        <f t="shared" si="11"/>
        <v>0</v>
      </c>
      <c r="Q120" s="213">
        <v>0</v>
      </c>
      <c r="R120" s="213">
        <f t="shared" si="12"/>
        <v>0</v>
      </c>
      <c r="S120" s="213">
        <v>0</v>
      </c>
      <c r="T120" s="214">
        <f t="shared" si="13"/>
        <v>0</v>
      </c>
      <c r="AR120" s="25" t="s">
        <v>465</v>
      </c>
      <c r="AT120" s="25" t="s">
        <v>169</v>
      </c>
      <c r="AU120" s="25" t="s">
        <v>83</v>
      </c>
      <c r="AY120" s="25" t="s">
        <v>167</v>
      </c>
      <c r="BE120" s="215">
        <f t="shared" si="14"/>
        <v>0</v>
      </c>
      <c r="BF120" s="215">
        <f t="shared" si="15"/>
        <v>0</v>
      </c>
      <c r="BG120" s="215">
        <f t="shared" si="16"/>
        <v>0</v>
      </c>
      <c r="BH120" s="215">
        <f t="shared" si="17"/>
        <v>0</v>
      </c>
      <c r="BI120" s="215">
        <f t="shared" si="18"/>
        <v>0</v>
      </c>
      <c r="BJ120" s="25" t="s">
        <v>28</v>
      </c>
      <c r="BK120" s="215">
        <f t="shared" si="19"/>
        <v>0</v>
      </c>
      <c r="BL120" s="25" t="s">
        <v>465</v>
      </c>
      <c r="BM120" s="25" t="s">
        <v>384</v>
      </c>
    </row>
    <row r="121" spans="2:65" s="11" customFormat="1" ht="29.85" customHeight="1">
      <c r="B121" s="188"/>
      <c r="C121" s="189"/>
      <c r="D121" s="190" t="s">
        <v>74</v>
      </c>
      <c r="E121" s="202" t="s">
        <v>1769</v>
      </c>
      <c r="F121" s="202" t="s">
        <v>1770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SUM(P122:P124)</f>
        <v>0</v>
      </c>
      <c r="Q121" s="196"/>
      <c r="R121" s="197">
        <f>SUM(R122:R124)</f>
        <v>0</v>
      </c>
      <c r="S121" s="196"/>
      <c r="T121" s="198">
        <f>SUM(T122:T124)</f>
        <v>0</v>
      </c>
      <c r="AR121" s="199" t="s">
        <v>178</v>
      </c>
      <c r="AT121" s="200" t="s">
        <v>74</v>
      </c>
      <c r="AU121" s="200" t="s">
        <v>28</v>
      </c>
      <c r="AY121" s="199" t="s">
        <v>167</v>
      </c>
      <c r="BK121" s="201">
        <f>SUM(BK122:BK124)</f>
        <v>0</v>
      </c>
    </row>
    <row r="122" spans="2:65" s="1" customFormat="1" ht="16.5" customHeight="1">
      <c r="B122" s="42"/>
      <c r="C122" s="260" t="s">
        <v>282</v>
      </c>
      <c r="D122" s="260" t="s">
        <v>260</v>
      </c>
      <c r="E122" s="261" t="s">
        <v>1806</v>
      </c>
      <c r="F122" s="262" t="s">
        <v>1807</v>
      </c>
      <c r="G122" s="263" t="s">
        <v>21</v>
      </c>
      <c r="H122" s="264">
        <v>6</v>
      </c>
      <c r="I122" s="265"/>
      <c r="J122" s="266">
        <f>ROUND(I122*H122,1)</f>
        <v>0</v>
      </c>
      <c r="K122" s="262" t="s">
        <v>21</v>
      </c>
      <c r="L122" s="267"/>
      <c r="M122" s="268" t="s">
        <v>21</v>
      </c>
      <c r="N122" s="269" t="s">
        <v>46</v>
      </c>
      <c r="O122" s="43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AR122" s="25" t="s">
        <v>1775</v>
      </c>
      <c r="AT122" s="25" t="s">
        <v>260</v>
      </c>
      <c r="AU122" s="25" t="s">
        <v>83</v>
      </c>
      <c r="AY122" s="25" t="s">
        <v>167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5" t="s">
        <v>28</v>
      </c>
      <c r="BK122" s="215">
        <f>ROUND(I122*H122,1)</f>
        <v>0</v>
      </c>
      <c r="BL122" s="25" t="s">
        <v>465</v>
      </c>
      <c r="BM122" s="25" t="s">
        <v>393</v>
      </c>
    </row>
    <row r="123" spans="2:65" s="1" customFormat="1" ht="16.5" customHeight="1">
      <c r="B123" s="42"/>
      <c r="C123" s="260" t="s">
        <v>287</v>
      </c>
      <c r="D123" s="260" t="s">
        <v>260</v>
      </c>
      <c r="E123" s="261" t="s">
        <v>1808</v>
      </c>
      <c r="F123" s="262" t="s">
        <v>1809</v>
      </c>
      <c r="G123" s="263" t="s">
        <v>21</v>
      </c>
      <c r="H123" s="264">
        <v>6</v>
      </c>
      <c r="I123" s="265"/>
      <c r="J123" s="266">
        <f>ROUND(I123*H123,1)</f>
        <v>0</v>
      </c>
      <c r="K123" s="262" t="s">
        <v>21</v>
      </c>
      <c r="L123" s="267"/>
      <c r="M123" s="268" t="s">
        <v>21</v>
      </c>
      <c r="N123" s="269" t="s">
        <v>46</v>
      </c>
      <c r="O123" s="43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25" t="s">
        <v>1775</v>
      </c>
      <c r="AT123" s="25" t="s">
        <v>260</v>
      </c>
      <c r="AU123" s="25" t="s">
        <v>83</v>
      </c>
      <c r="AY123" s="25" t="s">
        <v>167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25" t="s">
        <v>28</v>
      </c>
      <c r="BK123" s="215">
        <f>ROUND(I123*H123,1)</f>
        <v>0</v>
      </c>
      <c r="BL123" s="25" t="s">
        <v>465</v>
      </c>
      <c r="BM123" s="25" t="s">
        <v>403</v>
      </c>
    </row>
    <row r="124" spans="2:65" s="1" customFormat="1" ht="16.5" customHeight="1">
      <c r="B124" s="42"/>
      <c r="C124" s="260" t="s">
        <v>291</v>
      </c>
      <c r="D124" s="260" t="s">
        <v>260</v>
      </c>
      <c r="E124" s="261" t="s">
        <v>1810</v>
      </c>
      <c r="F124" s="262" t="s">
        <v>1811</v>
      </c>
      <c r="G124" s="263" t="s">
        <v>614</v>
      </c>
      <c r="H124" s="275"/>
      <c r="I124" s="265"/>
      <c r="J124" s="266">
        <f>ROUND(I124*H124,1)</f>
        <v>0</v>
      </c>
      <c r="K124" s="262" t="s">
        <v>21</v>
      </c>
      <c r="L124" s="267"/>
      <c r="M124" s="268" t="s">
        <v>21</v>
      </c>
      <c r="N124" s="276" t="s">
        <v>46</v>
      </c>
      <c r="O124" s="272"/>
      <c r="P124" s="273">
        <f>O124*H124</f>
        <v>0</v>
      </c>
      <c r="Q124" s="273">
        <v>0</v>
      </c>
      <c r="R124" s="273">
        <f>Q124*H124</f>
        <v>0</v>
      </c>
      <c r="S124" s="273">
        <v>0</v>
      </c>
      <c r="T124" s="274">
        <f>S124*H124</f>
        <v>0</v>
      </c>
      <c r="AR124" s="25" t="s">
        <v>1775</v>
      </c>
      <c r="AT124" s="25" t="s">
        <v>260</v>
      </c>
      <c r="AU124" s="25" t="s">
        <v>83</v>
      </c>
      <c r="AY124" s="25" t="s">
        <v>167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25" t="s">
        <v>28</v>
      </c>
      <c r="BK124" s="215">
        <f>ROUND(I124*H124,1)</f>
        <v>0</v>
      </c>
      <c r="BL124" s="25" t="s">
        <v>465</v>
      </c>
      <c r="BM124" s="25" t="s">
        <v>412</v>
      </c>
    </row>
    <row r="125" spans="2:65" s="1" customFormat="1" ht="6.9" customHeight="1">
      <c r="B125" s="57"/>
      <c r="C125" s="58"/>
      <c r="D125" s="58"/>
      <c r="E125" s="58"/>
      <c r="F125" s="58"/>
      <c r="G125" s="58"/>
      <c r="H125" s="58"/>
      <c r="I125" s="149"/>
      <c r="J125" s="58"/>
      <c r="K125" s="58"/>
      <c r="L125" s="62"/>
    </row>
  </sheetData>
  <sheetProtection algorithmName="SHA-512" hashValue="GPAYhCVfJAVDtvAHArQX1cQ3dnT9wEEiy3BnoEprUTJXPbD67RkuEC8IkGchxFaO6vWjuQAfw5AzpJzToB0rqA==" saltValue="EkYMydi7TOde0qR0OuLI4gZke/0l7K14YcwxO2Fdtu/WfAxLj9pM57rUqxT/1bS0pgf1T7oOtFY7F+8w1uCGzg==" spinCount="100000" sheet="1" objects="1" scenarios="1" formatColumns="0" formatRows="0" autoFilter="0"/>
  <autoFilter ref="C89:K124"/>
  <mergeCells count="13">
    <mergeCell ref="E82:H82"/>
    <mergeCell ref="G1:H1"/>
    <mergeCell ref="L2:V2"/>
    <mergeCell ref="E49:H49"/>
    <mergeCell ref="E51:H51"/>
    <mergeCell ref="J55:J5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110</v>
      </c>
      <c r="G1" s="398" t="s">
        <v>111</v>
      </c>
      <c r="H1" s="398"/>
      <c r="I1" s="125"/>
      <c r="J1" s="124" t="s">
        <v>112</v>
      </c>
      <c r="K1" s="123" t="s">
        <v>113</v>
      </c>
      <c r="L1" s="124" t="s">
        <v>114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5" t="s">
        <v>106</v>
      </c>
    </row>
    <row r="3" spans="1:70" ht="6.9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83</v>
      </c>
    </row>
    <row r="4" spans="1:70" ht="36.9" customHeight="1">
      <c r="B4" s="29"/>
      <c r="C4" s="30"/>
      <c r="D4" s="31" t="s">
        <v>115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3.2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399" t="str">
        <f>'Rekapitulace stavby'!K6</f>
        <v>Modernizace stávající infrastruktury FFP -  Bezručovo nám.13, Opava (2017-I)</v>
      </c>
      <c r="F7" s="405"/>
      <c r="G7" s="405"/>
      <c r="H7" s="405"/>
      <c r="I7" s="127"/>
      <c r="J7" s="30"/>
      <c r="K7" s="32"/>
    </row>
    <row r="8" spans="1:70" ht="13.2">
      <c r="B8" s="29"/>
      <c r="C8" s="30"/>
      <c r="D8" s="38" t="s">
        <v>116</v>
      </c>
      <c r="E8" s="30"/>
      <c r="F8" s="30"/>
      <c r="G8" s="30"/>
      <c r="H8" s="30"/>
      <c r="I8" s="127"/>
      <c r="J8" s="30"/>
      <c r="K8" s="32"/>
    </row>
    <row r="9" spans="1:70" s="1" customFormat="1" ht="16.5" customHeight="1">
      <c r="B9" s="42"/>
      <c r="C9" s="43"/>
      <c r="D9" s="43"/>
      <c r="E9" s="399" t="s">
        <v>117</v>
      </c>
      <c r="F9" s="400"/>
      <c r="G9" s="400"/>
      <c r="H9" s="400"/>
      <c r="I9" s="128"/>
      <c r="J9" s="43"/>
      <c r="K9" s="46"/>
    </row>
    <row r="10" spans="1:70" s="1" customFormat="1" ht="13.2">
      <c r="B10" s="42"/>
      <c r="C10" s="43"/>
      <c r="D10" s="38" t="s">
        <v>118</v>
      </c>
      <c r="E10" s="43"/>
      <c r="F10" s="43"/>
      <c r="G10" s="43"/>
      <c r="H10" s="43"/>
      <c r="I10" s="128"/>
      <c r="J10" s="43"/>
      <c r="K10" s="46"/>
    </row>
    <row r="11" spans="1:70" s="1" customFormat="1" ht="36.9" customHeight="1">
      <c r="B11" s="42"/>
      <c r="C11" s="43"/>
      <c r="D11" s="43"/>
      <c r="E11" s="401" t="s">
        <v>1812</v>
      </c>
      <c r="F11" s="400"/>
      <c r="G11" s="400"/>
      <c r="H11" s="400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29" t="s">
        <v>26</v>
      </c>
      <c r="J14" s="130" t="str">
        <f>'Rekapitulace stavby'!AN8</f>
        <v>15. 1. 2018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" customHeight="1">
      <c r="B16" s="42"/>
      <c r="C16" s="43"/>
      <c r="D16" s="38" t="s">
        <v>29</v>
      </c>
      <c r="E16" s="43"/>
      <c r="F16" s="43"/>
      <c r="G16" s="43"/>
      <c r="H16" s="43"/>
      <c r="I16" s="129" t="s">
        <v>30</v>
      </c>
      <c r="J16" s="36" t="s">
        <v>31</v>
      </c>
      <c r="K16" s="46"/>
    </row>
    <row r="17" spans="2:11" s="1" customFormat="1" ht="18" customHeight="1">
      <c r="B17" s="42"/>
      <c r="C17" s="43"/>
      <c r="D17" s="43"/>
      <c r="E17" s="36" t="s">
        <v>32</v>
      </c>
      <c r="F17" s="43"/>
      <c r="G17" s="43"/>
      <c r="H17" s="43"/>
      <c r="I17" s="129" t="s">
        <v>33</v>
      </c>
      <c r="J17" s="36" t="s">
        <v>34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" customHeight="1">
      <c r="B19" s="42"/>
      <c r="C19" s="43"/>
      <c r="D19" s="38" t="s">
        <v>35</v>
      </c>
      <c r="E19" s="43"/>
      <c r="F19" s="43"/>
      <c r="G19" s="43"/>
      <c r="H19" s="43"/>
      <c r="I19" s="129" t="s">
        <v>30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33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" customHeight="1">
      <c r="B22" s="42"/>
      <c r="C22" s="43"/>
      <c r="D22" s="38" t="s">
        <v>38</v>
      </c>
      <c r="E22" s="43"/>
      <c r="F22" s="43"/>
      <c r="G22" s="43"/>
      <c r="H22" s="43"/>
      <c r="I22" s="129" t="s">
        <v>30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33</v>
      </c>
      <c r="J23" s="36" t="str">
        <f>IF('Rekapitulace stavby'!AN17="","",'Rekapitulace stavby'!AN17)</f>
        <v/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393" t="s">
        <v>21</v>
      </c>
      <c r="F26" s="393"/>
      <c r="G26" s="393"/>
      <c r="H26" s="393"/>
      <c r="I26" s="133"/>
      <c r="J26" s="132"/>
      <c r="K26" s="134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41</v>
      </c>
      <c r="E29" s="43"/>
      <c r="F29" s="43"/>
      <c r="G29" s="43"/>
      <c r="H29" s="43"/>
      <c r="I29" s="128"/>
      <c r="J29" s="138">
        <f>ROUND(J89,0)</f>
        <v>0</v>
      </c>
      <c r="K29" s="46"/>
    </row>
    <row r="30" spans="2:11" s="1" customFormat="1" ht="6.9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39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40">
        <f>ROUND(SUM(BE89:BE172), 0)</f>
        <v>0</v>
      </c>
      <c r="G32" s="43"/>
      <c r="H32" s="43"/>
      <c r="I32" s="141">
        <v>0.21</v>
      </c>
      <c r="J32" s="140">
        <f>ROUND(ROUND((SUM(BE89:BE172)), 0)*I32, 0)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40">
        <f>ROUND(SUM(BF89:BF172), 0)</f>
        <v>0</v>
      </c>
      <c r="G33" s="43"/>
      <c r="H33" s="43"/>
      <c r="I33" s="141">
        <v>0.15</v>
      </c>
      <c r="J33" s="140">
        <f>ROUND(ROUND((SUM(BF89:BF172)), 0)*I33, 0)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40">
        <f>ROUND(SUM(BG89:BG172), 0)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40">
        <f>ROUND(SUM(BH89:BH172), 0)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40">
        <f>ROUND(SUM(BI89:BI172), 0)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51</v>
      </c>
      <c r="E38" s="80"/>
      <c r="F38" s="80"/>
      <c r="G38" s="144" t="s">
        <v>52</v>
      </c>
      <c r="H38" s="145" t="s">
        <v>53</v>
      </c>
      <c r="I38" s="146"/>
      <c r="J38" s="147">
        <f>SUM(J29:J36)</f>
        <v>0</v>
      </c>
      <c r="K38" s="148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399" t="str">
        <f>E7</f>
        <v>Modernizace stávající infrastruktury FFP -  Bezručovo nám.13, Opava (2017-I)</v>
      </c>
      <c r="F47" s="405"/>
      <c r="G47" s="405"/>
      <c r="H47" s="405"/>
      <c r="I47" s="128"/>
      <c r="J47" s="43"/>
      <c r="K47" s="46"/>
    </row>
    <row r="48" spans="2:11" ht="13.2">
      <c r="B48" s="29"/>
      <c r="C48" s="38" t="s">
        <v>116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16.5" customHeight="1">
      <c r="B49" s="42"/>
      <c r="C49" s="43"/>
      <c r="D49" s="43"/>
      <c r="E49" s="399" t="s">
        <v>117</v>
      </c>
      <c r="F49" s="400"/>
      <c r="G49" s="400"/>
      <c r="H49" s="400"/>
      <c r="I49" s="128"/>
      <c r="J49" s="43"/>
      <c r="K49" s="46"/>
    </row>
    <row r="50" spans="2:47" s="1" customFormat="1" ht="14.4" customHeight="1">
      <c r="B50" s="42"/>
      <c r="C50" s="38" t="s">
        <v>118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1" t="str">
        <f>E11</f>
        <v>01-6 - 01/6 - Strukturovaná kabeláž 1.NP – 4.NP</v>
      </c>
      <c r="F51" s="400"/>
      <c r="G51" s="400"/>
      <c r="H51" s="400"/>
      <c r="I51" s="128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 xml:space="preserve"> </v>
      </c>
      <c r="G53" s="43"/>
      <c r="H53" s="43"/>
      <c r="I53" s="129" t="s">
        <v>26</v>
      </c>
      <c r="J53" s="130" t="str">
        <f>IF(J14="","",J14)</f>
        <v>15. 1. 2018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3.2">
      <c r="B55" s="42"/>
      <c r="C55" s="38" t="s">
        <v>29</v>
      </c>
      <c r="D55" s="43"/>
      <c r="E55" s="43"/>
      <c r="F55" s="36" t="str">
        <f>E17</f>
        <v>Slezská univerzita v Opavě</v>
      </c>
      <c r="G55" s="43"/>
      <c r="H55" s="43"/>
      <c r="I55" s="129" t="s">
        <v>38</v>
      </c>
      <c r="J55" s="393" t="str">
        <f>E23</f>
        <v xml:space="preserve"> </v>
      </c>
      <c r="K55" s="46"/>
    </row>
    <row r="56" spans="2:47" s="1" customFormat="1" ht="14.4" customHeight="1">
      <c r="B56" s="42"/>
      <c r="C56" s="38" t="s">
        <v>35</v>
      </c>
      <c r="D56" s="43"/>
      <c r="E56" s="43"/>
      <c r="F56" s="36" t="str">
        <f>IF(E20="","",E20)</f>
        <v/>
      </c>
      <c r="G56" s="43"/>
      <c r="H56" s="43"/>
      <c r="I56" s="128"/>
      <c r="J56" s="402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J89</f>
        <v>0</v>
      </c>
      <c r="K60" s="46"/>
      <c r="AU60" s="25" t="s">
        <v>124</v>
      </c>
    </row>
    <row r="61" spans="2:47" s="8" customFormat="1" ht="24.9" customHeight="1">
      <c r="B61" s="159"/>
      <c r="C61" s="160"/>
      <c r="D61" s="161" t="s">
        <v>1784</v>
      </c>
      <c r="E61" s="162"/>
      <c r="F61" s="162"/>
      <c r="G61" s="162"/>
      <c r="H61" s="162"/>
      <c r="I61" s="163"/>
      <c r="J61" s="164">
        <f>J90</f>
        <v>0</v>
      </c>
      <c r="K61" s="165"/>
    </row>
    <row r="62" spans="2:47" s="9" customFormat="1" ht="19.95" customHeight="1">
      <c r="B62" s="166"/>
      <c r="C62" s="167"/>
      <c r="D62" s="168" t="s">
        <v>1785</v>
      </c>
      <c r="E62" s="169"/>
      <c r="F62" s="169"/>
      <c r="G62" s="169"/>
      <c r="H62" s="169"/>
      <c r="I62" s="170"/>
      <c r="J62" s="171">
        <f>J91</f>
        <v>0</v>
      </c>
      <c r="K62" s="172"/>
    </row>
    <row r="63" spans="2:47" s="9" customFormat="1" ht="19.95" customHeight="1">
      <c r="B63" s="166"/>
      <c r="C63" s="167"/>
      <c r="D63" s="168" t="s">
        <v>1786</v>
      </c>
      <c r="E63" s="169"/>
      <c r="F63" s="169"/>
      <c r="G63" s="169"/>
      <c r="H63" s="169"/>
      <c r="I63" s="170"/>
      <c r="J63" s="171">
        <f>J124</f>
        <v>0</v>
      </c>
      <c r="K63" s="172"/>
    </row>
    <row r="64" spans="2:47" s="9" customFormat="1" ht="19.95" customHeight="1">
      <c r="B64" s="166"/>
      <c r="C64" s="167"/>
      <c r="D64" s="168" t="s">
        <v>1813</v>
      </c>
      <c r="E64" s="169"/>
      <c r="F64" s="169"/>
      <c r="G64" s="169"/>
      <c r="H64" s="169"/>
      <c r="I64" s="170"/>
      <c r="J64" s="171">
        <f>J157</f>
        <v>0</v>
      </c>
      <c r="K64" s="172"/>
    </row>
    <row r="65" spans="2:12" s="9" customFormat="1" ht="19.95" customHeight="1">
      <c r="B65" s="166"/>
      <c r="C65" s="167"/>
      <c r="D65" s="168" t="s">
        <v>1814</v>
      </c>
      <c r="E65" s="169"/>
      <c r="F65" s="169"/>
      <c r="G65" s="169"/>
      <c r="H65" s="169"/>
      <c r="I65" s="170"/>
      <c r="J65" s="171">
        <f>J160</f>
        <v>0</v>
      </c>
      <c r="K65" s="172"/>
    </row>
    <row r="66" spans="2:12" s="9" customFormat="1" ht="19.95" customHeight="1">
      <c r="B66" s="166"/>
      <c r="C66" s="167"/>
      <c r="D66" s="168" t="s">
        <v>1815</v>
      </c>
      <c r="E66" s="169"/>
      <c r="F66" s="169"/>
      <c r="G66" s="169"/>
      <c r="H66" s="169"/>
      <c r="I66" s="170"/>
      <c r="J66" s="171">
        <f>J163</f>
        <v>0</v>
      </c>
      <c r="K66" s="172"/>
    </row>
    <row r="67" spans="2:12" s="9" customFormat="1" ht="19.95" customHeight="1">
      <c r="B67" s="166"/>
      <c r="C67" s="167"/>
      <c r="D67" s="168" t="s">
        <v>1816</v>
      </c>
      <c r="E67" s="169"/>
      <c r="F67" s="169"/>
      <c r="G67" s="169"/>
      <c r="H67" s="169"/>
      <c r="I67" s="170"/>
      <c r="J67" s="171">
        <f>J165</f>
        <v>0</v>
      </c>
      <c r="K67" s="172"/>
    </row>
    <row r="68" spans="2:12" s="1" customFormat="1" ht="21.75" customHeight="1">
      <c r="B68" s="42"/>
      <c r="C68" s="43"/>
      <c r="D68" s="43"/>
      <c r="E68" s="43"/>
      <c r="F68" s="43"/>
      <c r="G68" s="43"/>
      <c r="H68" s="43"/>
      <c r="I68" s="128"/>
      <c r="J68" s="43"/>
      <c r="K68" s="46"/>
    </row>
    <row r="69" spans="2:12" s="1" customFormat="1" ht="6.9" customHeight="1">
      <c r="B69" s="57"/>
      <c r="C69" s="58"/>
      <c r="D69" s="58"/>
      <c r="E69" s="58"/>
      <c r="F69" s="58"/>
      <c r="G69" s="58"/>
      <c r="H69" s="58"/>
      <c r="I69" s="149"/>
      <c r="J69" s="58"/>
      <c r="K69" s="59"/>
    </row>
    <row r="73" spans="2:12" s="1" customFormat="1" ht="6.9" customHeight="1">
      <c r="B73" s="60"/>
      <c r="C73" s="61"/>
      <c r="D73" s="61"/>
      <c r="E73" s="61"/>
      <c r="F73" s="61"/>
      <c r="G73" s="61"/>
      <c r="H73" s="61"/>
      <c r="I73" s="152"/>
      <c r="J73" s="61"/>
      <c r="K73" s="61"/>
      <c r="L73" s="62"/>
    </row>
    <row r="74" spans="2:12" s="1" customFormat="1" ht="36.9" customHeight="1">
      <c r="B74" s="42"/>
      <c r="C74" s="63" t="s">
        <v>151</v>
      </c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6.9" customHeight="1">
      <c r="B75" s="42"/>
      <c r="C75" s="64"/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14.4" customHeight="1">
      <c r="B76" s="42"/>
      <c r="C76" s="66" t="s">
        <v>18</v>
      </c>
      <c r="D76" s="64"/>
      <c r="E76" s="64"/>
      <c r="F76" s="64"/>
      <c r="G76" s="64"/>
      <c r="H76" s="64"/>
      <c r="I76" s="173"/>
      <c r="J76" s="64"/>
      <c r="K76" s="64"/>
      <c r="L76" s="62"/>
    </row>
    <row r="77" spans="2:12" s="1" customFormat="1" ht="16.5" customHeight="1">
      <c r="B77" s="42"/>
      <c r="C77" s="64"/>
      <c r="D77" s="64"/>
      <c r="E77" s="403" t="str">
        <f>E7</f>
        <v>Modernizace stávající infrastruktury FFP -  Bezručovo nám.13, Opava (2017-I)</v>
      </c>
      <c r="F77" s="404"/>
      <c r="G77" s="404"/>
      <c r="H77" s="404"/>
      <c r="I77" s="173"/>
      <c r="J77" s="64"/>
      <c r="K77" s="64"/>
      <c r="L77" s="62"/>
    </row>
    <row r="78" spans="2:12" ht="13.2">
      <c r="B78" s="29"/>
      <c r="C78" s="66" t="s">
        <v>116</v>
      </c>
      <c r="D78" s="174"/>
      <c r="E78" s="174"/>
      <c r="F78" s="174"/>
      <c r="G78" s="174"/>
      <c r="H78" s="174"/>
      <c r="J78" s="174"/>
      <c r="K78" s="174"/>
      <c r="L78" s="175"/>
    </row>
    <row r="79" spans="2:12" s="1" customFormat="1" ht="16.5" customHeight="1">
      <c r="B79" s="42"/>
      <c r="C79" s="64"/>
      <c r="D79" s="64"/>
      <c r="E79" s="403" t="s">
        <v>117</v>
      </c>
      <c r="F79" s="397"/>
      <c r="G79" s="397"/>
      <c r="H79" s="397"/>
      <c r="I79" s="173"/>
      <c r="J79" s="64"/>
      <c r="K79" s="64"/>
      <c r="L79" s="62"/>
    </row>
    <row r="80" spans="2:12" s="1" customFormat="1" ht="14.4" customHeight="1">
      <c r="B80" s="42"/>
      <c r="C80" s="66" t="s">
        <v>118</v>
      </c>
      <c r="D80" s="64"/>
      <c r="E80" s="64"/>
      <c r="F80" s="64"/>
      <c r="G80" s="64"/>
      <c r="H80" s="64"/>
      <c r="I80" s="173"/>
      <c r="J80" s="64"/>
      <c r="K80" s="64"/>
      <c r="L80" s="62"/>
    </row>
    <row r="81" spans="2:65" s="1" customFormat="1" ht="17.25" customHeight="1">
      <c r="B81" s="42"/>
      <c r="C81" s="64"/>
      <c r="D81" s="64"/>
      <c r="E81" s="365" t="str">
        <f>E11</f>
        <v>01-6 - 01/6 - Strukturovaná kabeláž 1.NP – 4.NP</v>
      </c>
      <c r="F81" s="397"/>
      <c r="G81" s="397"/>
      <c r="H81" s="397"/>
      <c r="I81" s="173"/>
      <c r="J81" s="64"/>
      <c r="K81" s="64"/>
      <c r="L81" s="62"/>
    </row>
    <row r="82" spans="2:65" s="1" customFormat="1" ht="6.9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65" s="1" customFormat="1" ht="18" customHeight="1">
      <c r="B83" s="42"/>
      <c r="C83" s="66" t="s">
        <v>24</v>
      </c>
      <c r="D83" s="64"/>
      <c r="E83" s="64"/>
      <c r="F83" s="176" t="str">
        <f>F14</f>
        <v xml:space="preserve"> </v>
      </c>
      <c r="G83" s="64"/>
      <c r="H83" s="64"/>
      <c r="I83" s="177" t="s">
        <v>26</v>
      </c>
      <c r="J83" s="74" t="str">
        <f>IF(J14="","",J14)</f>
        <v>15. 1. 2018</v>
      </c>
      <c r="K83" s="64"/>
      <c r="L83" s="62"/>
    </row>
    <row r="84" spans="2:65" s="1" customFormat="1" ht="6.9" customHeight="1">
      <c r="B84" s="42"/>
      <c r="C84" s="64"/>
      <c r="D84" s="64"/>
      <c r="E84" s="64"/>
      <c r="F84" s="64"/>
      <c r="G84" s="64"/>
      <c r="H84" s="64"/>
      <c r="I84" s="173"/>
      <c r="J84" s="64"/>
      <c r="K84" s="64"/>
      <c r="L84" s="62"/>
    </row>
    <row r="85" spans="2:65" s="1" customFormat="1" ht="13.2">
      <c r="B85" s="42"/>
      <c r="C85" s="66" t="s">
        <v>29</v>
      </c>
      <c r="D85" s="64"/>
      <c r="E85" s="64"/>
      <c r="F85" s="176" t="str">
        <f>E17</f>
        <v>Slezská univerzita v Opavě</v>
      </c>
      <c r="G85" s="64"/>
      <c r="H85" s="64"/>
      <c r="I85" s="177" t="s">
        <v>38</v>
      </c>
      <c r="J85" s="176" t="str">
        <f>E23</f>
        <v xml:space="preserve"> </v>
      </c>
      <c r="K85" s="64"/>
      <c r="L85" s="62"/>
    </row>
    <row r="86" spans="2:65" s="1" customFormat="1" ht="14.4" customHeight="1">
      <c r="B86" s="42"/>
      <c r="C86" s="66" t="s">
        <v>35</v>
      </c>
      <c r="D86" s="64"/>
      <c r="E86" s="64"/>
      <c r="F86" s="176" t="str">
        <f>IF(E20="","",E20)</f>
        <v/>
      </c>
      <c r="G86" s="64"/>
      <c r="H86" s="64"/>
      <c r="I86" s="173"/>
      <c r="J86" s="64"/>
      <c r="K86" s="64"/>
      <c r="L86" s="62"/>
    </row>
    <row r="87" spans="2:65" s="1" customFormat="1" ht="10.35" customHeight="1">
      <c r="B87" s="42"/>
      <c r="C87" s="64"/>
      <c r="D87" s="64"/>
      <c r="E87" s="64"/>
      <c r="F87" s="64"/>
      <c r="G87" s="64"/>
      <c r="H87" s="64"/>
      <c r="I87" s="173"/>
      <c r="J87" s="64"/>
      <c r="K87" s="64"/>
      <c r="L87" s="62"/>
    </row>
    <row r="88" spans="2:65" s="10" customFormat="1" ht="29.25" customHeight="1">
      <c r="B88" s="178"/>
      <c r="C88" s="179" t="s">
        <v>152</v>
      </c>
      <c r="D88" s="180" t="s">
        <v>60</v>
      </c>
      <c r="E88" s="180" t="s">
        <v>56</v>
      </c>
      <c r="F88" s="180" t="s">
        <v>153</v>
      </c>
      <c r="G88" s="180" t="s">
        <v>154</v>
      </c>
      <c r="H88" s="180" t="s">
        <v>155</v>
      </c>
      <c r="I88" s="181" t="s">
        <v>156</v>
      </c>
      <c r="J88" s="180" t="s">
        <v>122</v>
      </c>
      <c r="K88" s="182" t="s">
        <v>157</v>
      </c>
      <c r="L88" s="183"/>
      <c r="M88" s="82" t="s">
        <v>158</v>
      </c>
      <c r="N88" s="83" t="s">
        <v>45</v>
      </c>
      <c r="O88" s="83" t="s">
        <v>159</v>
      </c>
      <c r="P88" s="83" t="s">
        <v>160</v>
      </c>
      <c r="Q88" s="83" t="s">
        <v>161</v>
      </c>
      <c r="R88" s="83" t="s">
        <v>162</v>
      </c>
      <c r="S88" s="83" t="s">
        <v>163</v>
      </c>
      <c r="T88" s="84" t="s">
        <v>164</v>
      </c>
    </row>
    <row r="89" spans="2:65" s="1" customFormat="1" ht="29.25" customHeight="1">
      <c r="B89" s="42"/>
      <c r="C89" s="88" t="s">
        <v>123</v>
      </c>
      <c r="D89" s="64"/>
      <c r="E89" s="64"/>
      <c r="F89" s="64"/>
      <c r="G89" s="64"/>
      <c r="H89" s="64"/>
      <c r="I89" s="173"/>
      <c r="J89" s="184">
        <f>BK89</f>
        <v>0</v>
      </c>
      <c r="K89" s="64"/>
      <c r="L89" s="62"/>
      <c r="M89" s="85"/>
      <c r="N89" s="86"/>
      <c r="O89" s="86"/>
      <c r="P89" s="185">
        <f>P90</f>
        <v>0</v>
      </c>
      <c r="Q89" s="86"/>
      <c r="R89" s="185">
        <f>R90</f>
        <v>0</v>
      </c>
      <c r="S89" s="86"/>
      <c r="T89" s="186">
        <f>T90</f>
        <v>0</v>
      </c>
      <c r="AT89" s="25" t="s">
        <v>74</v>
      </c>
      <c r="AU89" s="25" t="s">
        <v>124</v>
      </c>
      <c r="BK89" s="187">
        <f>BK90</f>
        <v>0</v>
      </c>
    </row>
    <row r="90" spans="2:65" s="11" customFormat="1" ht="37.35" customHeight="1">
      <c r="B90" s="188"/>
      <c r="C90" s="189"/>
      <c r="D90" s="190" t="s">
        <v>74</v>
      </c>
      <c r="E90" s="191" t="s">
        <v>260</v>
      </c>
      <c r="F90" s="191" t="s">
        <v>1792</v>
      </c>
      <c r="G90" s="189"/>
      <c r="H90" s="189"/>
      <c r="I90" s="192"/>
      <c r="J90" s="193">
        <f>BK90</f>
        <v>0</v>
      </c>
      <c r="K90" s="189"/>
      <c r="L90" s="194"/>
      <c r="M90" s="195"/>
      <c r="N90" s="196"/>
      <c r="O90" s="196"/>
      <c r="P90" s="197">
        <f>P91+P124+P157+P160+P163+P165</f>
        <v>0</v>
      </c>
      <c r="Q90" s="196"/>
      <c r="R90" s="197">
        <f>R91+R124+R157+R160+R163+R165</f>
        <v>0</v>
      </c>
      <c r="S90" s="196"/>
      <c r="T90" s="198">
        <f>T91+T124+T157+T160+T163+T165</f>
        <v>0</v>
      </c>
      <c r="AR90" s="199" t="s">
        <v>178</v>
      </c>
      <c r="AT90" s="200" t="s">
        <v>74</v>
      </c>
      <c r="AU90" s="200" t="s">
        <v>75</v>
      </c>
      <c r="AY90" s="199" t="s">
        <v>167</v>
      </c>
      <c r="BK90" s="201">
        <f>BK91+BK124+BK157+BK160+BK163+BK165</f>
        <v>0</v>
      </c>
    </row>
    <row r="91" spans="2:65" s="11" customFormat="1" ht="19.95" customHeight="1">
      <c r="B91" s="188"/>
      <c r="C91" s="189"/>
      <c r="D91" s="190" t="s">
        <v>74</v>
      </c>
      <c r="E91" s="202" t="s">
        <v>1673</v>
      </c>
      <c r="F91" s="202" t="s">
        <v>1674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SUM(P92:P123)</f>
        <v>0</v>
      </c>
      <c r="Q91" s="196"/>
      <c r="R91" s="197">
        <f>SUM(R92:R123)</f>
        <v>0</v>
      </c>
      <c r="S91" s="196"/>
      <c r="T91" s="198">
        <f>SUM(T92:T123)</f>
        <v>0</v>
      </c>
      <c r="AR91" s="199" t="s">
        <v>178</v>
      </c>
      <c r="AT91" s="200" t="s">
        <v>74</v>
      </c>
      <c r="AU91" s="200" t="s">
        <v>28</v>
      </c>
      <c r="AY91" s="199" t="s">
        <v>167</v>
      </c>
      <c r="BK91" s="201">
        <f>SUM(BK92:BK123)</f>
        <v>0</v>
      </c>
    </row>
    <row r="92" spans="2:65" s="1" customFormat="1" ht="16.5" customHeight="1">
      <c r="B92" s="42"/>
      <c r="C92" s="204" t="s">
        <v>28</v>
      </c>
      <c r="D92" s="204" t="s">
        <v>169</v>
      </c>
      <c r="E92" s="205" t="s">
        <v>1817</v>
      </c>
      <c r="F92" s="206" t="s">
        <v>1818</v>
      </c>
      <c r="G92" s="207" t="s">
        <v>21</v>
      </c>
      <c r="H92" s="208">
        <v>400</v>
      </c>
      <c r="I92" s="209"/>
      <c r="J92" s="210">
        <f t="shared" ref="J92:J104" si="0">ROUND(I92*H92,1)</f>
        <v>0</v>
      </c>
      <c r="K92" s="206" t="s">
        <v>21</v>
      </c>
      <c r="L92" s="62"/>
      <c r="M92" s="211" t="s">
        <v>21</v>
      </c>
      <c r="N92" s="212" t="s">
        <v>46</v>
      </c>
      <c r="O92" s="43"/>
      <c r="P92" s="213">
        <f t="shared" ref="P92:P104" si="1">O92*H92</f>
        <v>0</v>
      </c>
      <c r="Q92" s="213">
        <v>0</v>
      </c>
      <c r="R92" s="213">
        <f t="shared" ref="R92:R104" si="2">Q92*H92</f>
        <v>0</v>
      </c>
      <c r="S92" s="213">
        <v>0</v>
      </c>
      <c r="T92" s="214">
        <f t="shared" ref="T92:T104" si="3">S92*H92</f>
        <v>0</v>
      </c>
      <c r="AR92" s="25" t="s">
        <v>174</v>
      </c>
      <c r="AT92" s="25" t="s">
        <v>169</v>
      </c>
      <c r="AU92" s="25" t="s">
        <v>83</v>
      </c>
      <c r="AY92" s="25" t="s">
        <v>167</v>
      </c>
      <c r="BE92" s="215">
        <f t="shared" ref="BE92:BE104" si="4">IF(N92="základní",J92,0)</f>
        <v>0</v>
      </c>
      <c r="BF92" s="215">
        <f t="shared" ref="BF92:BF104" si="5">IF(N92="snížená",J92,0)</f>
        <v>0</v>
      </c>
      <c r="BG92" s="215">
        <f t="shared" ref="BG92:BG104" si="6">IF(N92="zákl. přenesená",J92,0)</f>
        <v>0</v>
      </c>
      <c r="BH92" s="215">
        <f t="shared" ref="BH92:BH104" si="7">IF(N92="sníž. přenesená",J92,0)</f>
        <v>0</v>
      </c>
      <c r="BI92" s="215">
        <f t="shared" ref="BI92:BI104" si="8">IF(N92="nulová",J92,0)</f>
        <v>0</v>
      </c>
      <c r="BJ92" s="25" t="s">
        <v>28</v>
      </c>
      <c r="BK92" s="215">
        <f t="shared" ref="BK92:BK104" si="9">ROUND(I92*H92,1)</f>
        <v>0</v>
      </c>
      <c r="BL92" s="25" t="s">
        <v>174</v>
      </c>
      <c r="BM92" s="25" t="s">
        <v>1819</v>
      </c>
    </row>
    <row r="93" spans="2:65" s="1" customFormat="1" ht="16.5" customHeight="1">
      <c r="B93" s="42"/>
      <c r="C93" s="204" t="s">
        <v>83</v>
      </c>
      <c r="D93" s="204" t="s">
        <v>169</v>
      </c>
      <c r="E93" s="205" t="s">
        <v>1820</v>
      </c>
      <c r="F93" s="206" t="s">
        <v>1821</v>
      </c>
      <c r="G93" s="207" t="s">
        <v>21</v>
      </c>
      <c r="H93" s="208">
        <v>400</v>
      </c>
      <c r="I93" s="209"/>
      <c r="J93" s="210">
        <f t="shared" si="0"/>
        <v>0</v>
      </c>
      <c r="K93" s="206" t="s">
        <v>21</v>
      </c>
      <c r="L93" s="62"/>
      <c r="M93" s="211" t="s">
        <v>21</v>
      </c>
      <c r="N93" s="212" t="s">
        <v>46</v>
      </c>
      <c r="O93" s="43"/>
      <c r="P93" s="213">
        <f t="shared" si="1"/>
        <v>0</v>
      </c>
      <c r="Q93" s="213">
        <v>0</v>
      </c>
      <c r="R93" s="213">
        <f t="shared" si="2"/>
        <v>0</v>
      </c>
      <c r="S93" s="213">
        <v>0</v>
      </c>
      <c r="T93" s="214">
        <f t="shared" si="3"/>
        <v>0</v>
      </c>
      <c r="AR93" s="25" t="s">
        <v>174</v>
      </c>
      <c r="AT93" s="25" t="s">
        <v>169</v>
      </c>
      <c r="AU93" s="25" t="s">
        <v>83</v>
      </c>
      <c r="AY93" s="25" t="s">
        <v>167</v>
      </c>
      <c r="BE93" s="215">
        <f t="shared" si="4"/>
        <v>0</v>
      </c>
      <c r="BF93" s="215">
        <f t="shared" si="5"/>
        <v>0</v>
      </c>
      <c r="BG93" s="215">
        <f t="shared" si="6"/>
        <v>0</v>
      </c>
      <c r="BH93" s="215">
        <f t="shared" si="7"/>
        <v>0</v>
      </c>
      <c r="BI93" s="215">
        <f t="shared" si="8"/>
        <v>0</v>
      </c>
      <c r="BJ93" s="25" t="s">
        <v>28</v>
      </c>
      <c r="BK93" s="215">
        <f t="shared" si="9"/>
        <v>0</v>
      </c>
      <c r="BL93" s="25" t="s">
        <v>174</v>
      </c>
      <c r="BM93" s="25" t="s">
        <v>1822</v>
      </c>
    </row>
    <row r="94" spans="2:65" s="1" customFormat="1" ht="16.5" customHeight="1">
      <c r="B94" s="42"/>
      <c r="C94" s="204" t="s">
        <v>178</v>
      </c>
      <c r="D94" s="204" t="s">
        <v>169</v>
      </c>
      <c r="E94" s="205" t="s">
        <v>1823</v>
      </c>
      <c r="F94" s="206" t="s">
        <v>1824</v>
      </c>
      <c r="G94" s="207" t="s">
        <v>21</v>
      </c>
      <c r="H94" s="208">
        <v>400</v>
      </c>
      <c r="I94" s="209"/>
      <c r="J94" s="210">
        <f t="shared" si="0"/>
        <v>0</v>
      </c>
      <c r="K94" s="206" t="s">
        <v>21</v>
      </c>
      <c r="L94" s="62"/>
      <c r="M94" s="211" t="s">
        <v>21</v>
      </c>
      <c r="N94" s="212" t="s">
        <v>46</v>
      </c>
      <c r="O94" s="43"/>
      <c r="P94" s="213">
        <f t="shared" si="1"/>
        <v>0</v>
      </c>
      <c r="Q94" s="213">
        <v>0</v>
      </c>
      <c r="R94" s="213">
        <f t="shared" si="2"/>
        <v>0</v>
      </c>
      <c r="S94" s="213">
        <v>0</v>
      </c>
      <c r="T94" s="214">
        <f t="shared" si="3"/>
        <v>0</v>
      </c>
      <c r="AR94" s="25" t="s">
        <v>174</v>
      </c>
      <c r="AT94" s="25" t="s">
        <v>169</v>
      </c>
      <c r="AU94" s="25" t="s">
        <v>83</v>
      </c>
      <c r="AY94" s="25" t="s">
        <v>167</v>
      </c>
      <c r="BE94" s="215">
        <f t="shared" si="4"/>
        <v>0</v>
      </c>
      <c r="BF94" s="215">
        <f t="shared" si="5"/>
        <v>0</v>
      </c>
      <c r="BG94" s="215">
        <f t="shared" si="6"/>
        <v>0</v>
      </c>
      <c r="BH94" s="215">
        <f t="shared" si="7"/>
        <v>0</v>
      </c>
      <c r="BI94" s="215">
        <f t="shared" si="8"/>
        <v>0</v>
      </c>
      <c r="BJ94" s="25" t="s">
        <v>28</v>
      </c>
      <c r="BK94" s="215">
        <f t="shared" si="9"/>
        <v>0</v>
      </c>
      <c r="BL94" s="25" t="s">
        <v>174</v>
      </c>
      <c r="BM94" s="25" t="s">
        <v>1825</v>
      </c>
    </row>
    <row r="95" spans="2:65" s="1" customFormat="1" ht="16.5" customHeight="1">
      <c r="B95" s="42"/>
      <c r="C95" s="204" t="s">
        <v>174</v>
      </c>
      <c r="D95" s="204" t="s">
        <v>169</v>
      </c>
      <c r="E95" s="205" t="s">
        <v>1826</v>
      </c>
      <c r="F95" s="206" t="s">
        <v>1827</v>
      </c>
      <c r="G95" s="207" t="s">
        <v>21</v>
      </c>
      <c r="H95" s="208">
        <v>100</v>
      </c>
      <c r="I95" s="209"/>
      <c r="J95" s="210">
        <f t="shared" si="0"/>
        <v>0</v>
      </c>
      <c r="K95" s="206" t="s">
        <v>21</v>
      </c>
      <c r="L95" s="62"/>
      <c r="M95" s="211" t="s">
        <v>21</v>
      </c>
      <c r="N95" s="212" t="s">
        <v>46</v>
      </c>
      <c r="O95" s="43"/>
      <c r="P95" s="213">
        <f t="shared" si="1"/>
        <v>0</v>
      </c>
      <c r="Q95" s="213">
        <v>0</v>
      </c>
      <c r="R95" s="213">
        <f t="shared" si="2"/>
        <v>0</v>
      </c>
      <c r="S95" s="213">
        <v>0</v>
      </c>
      <c r="T95" s="214">
        <f t="shared" si="3"/>
        <v>0</v>
      </c>
      <c r="AR95" s="25" t="s">
        <v>174</v>
      </c>
      <c r="AT95" s="25" t="s">
        <v>169</v>
      </c>
      <c r="AU95" s="25" t="s">
        <v>83</v>
      </c>
      <c r="AY95" s="25" t="s">
        <v>167</v>
      </c>
      <c r="BE95" s="215">
        <f t="shared" si="4"/>
        <v>0</v>
      </c>
      <c r="BF95" s="215">
        <f t="shared" si="5"/>
        <v>0</v>
      </c>
      <c r="BG95" s="215">
        <f t="shared" si="6"/>
        <v>0</v>
      </c>
      <c r="BH95" s="215">
        <f t="shared" si="7"/>
        <v>0</v>
      </c>
      <c r="BI95" s="215">
        <f t="shared" si="8"/>
        <v>0</v>
      </c>
      <c r="BJ95" s="25" t="s">
        <v>28</v>
      </c>
      <c r="BK95" s="215">
        <f t="shared" si="9"/>
        <v>0</v>
      </c>
      <c r="BL95" s="25" t="s">
        <v>174</v>
      </c>
      <c r="BM95" s="25" t="s">
        <v>1828</v>
      </c>
    </row>
    <row r="96" spans="2:65" s="1" customFormat="1" ht="16.5" customHeight="1">
      <c r="B96" s="42"/>
      <c r="C96" s="204" t="s">
        <v>191</v>
      </c>
      <c r="D96" s="204" t="s">
        <v>169</v>
      </c>
      <c r="E96" s="205" t="s">
        <v>1829</v>
      </c>
      <c r="F96" s="206" t="s">
        <v>1830</v>
      </c>
      <c r="G96" s="207" t="s">
        <v>21</v>
      </c>
      <c r="H96" s="208">
        <v>200</v>
      </c>
      <c r="I96" s="209"/>
      <c r="J96" s="210">
        <f t="shared" si="0"/>
        <v>0</v>
      </c>
      <c r="K96" s="206" t="s">
        <v>21</v>
      </c>
      <c r="L96" s="62"/>
      <c r="M96" s="211" t="s">
        <v>21</v>
      </c>
      <c r="N96" s="212" t="s">
        <v>46</v>
      </c>
      <c r="O96" s="43"/>
      <c r="P96" s="213">
        <f t="shared" si="1"/>
        <v>0</v>
      </c>
      <c r="Q96" s="213">
        <v>0</v>
      </c>
      <c r="R96" s="213">
        <f t="shared" si="2"/>
        <v>0</v>
      </c>
      <c r="S96" s="213">
        <v>0</v>
      </c>
      <c r="T96" s="214">
        <f t="shared" si="3"/>
        <v>0</v>
      </c>
      <c r="AR96" s="25" t="s">
        <v>174</v>
      </c>
      <c r="AT96" s="25" t="s">
        <v>169</v>
      </c>
      <c r="AU96" s="25" t="s">
        <v>83</v>
      </c>
      <c r="AY96" s="25" t="s">
        <v>167</v>
      </c>
      <c r="BE96" s="215">
        <f t="shared" si="4"/>
        <v>0</v>
      </c>
      <c r="BF96" s="215">
        <f t="shared" si="5"/>
        <v>0</v>
      </c>
      <c r="BG96" s="215">
        <f t="shared" si="6"/>
        <v>0</v>
      </c>
      <c r="BH96" s="215">
        <f t="shared" si="7"/>
        <v>0</v>
      </c>
      <c r="BI96" s="215">
        <f t="shared" si="8"/>
        <v>0</v>
      </c>
      <c r="BJ96" s="25" t="s">
        <v>28</v>
      </c>
      <c r="BK96" s="215">
        <f t="shared" si="9"/>
        <v>0</v>
      </c>
      <c r="BL96" s="25" t="s">
        <v>174</v>
      </c>
      <c r="BM96" s="25" t="s">
        <v>1831</v>
      </c>
    </row>
    <row r="97" spans="2:65" s="1" customFormat="1" ht="16.5" customHeight="1">
      <c r="B97" s="42"/>
      <c r="C97" s="204" t="s">
        <v>195</v>
      </c>
      <c r="D97" s="204" t="s">
        <v>169</v>
      </c>
      <c r="E97" s="205" t="s">
        <v>1832</v>
      </c>
      <c r="F97" s="206" t="s">
        <v>1833</v>
      </c>
      <c r="G97" s="207" t="s">
        <v>21</v>
      </c>
      <c r="H97" s="208">
        <v>950</v>
      </c>
      <c r="I97" s="209"/>
      <c r="J97" s="210">
        <f t="shared" si="0"/>
        <v>0</v>
      </c>
      <c r="K97" s="206" t="s">
        <v>21</v>
      </c>
      <c r="L97" s="62"/>
      <c r="M97" s="211" t="s">
        <v>21</v>
      </c>
      <c r="N97" s="212" t="s">
        <v>46</v>
      </c>
      <c r="O97" s="43"/>
      <c r="P97" s="213">
        <f t="shared" si="1"/>
        <v>0</v>
      </c>
      <c r="Q97" s="213">
        <v>0</v>
      </c>
      <c r="R97" s="213">
        <f t="shared" si="2"/>
        <v>0</v>
      </c>
      <c r="S97" s="213">
        <v>0</v>
      </c>
      <c r="T97" s="214">
        <f t="shared" si="3"/>
        <v>0</v>
      </c>
      <c r="AR97" s="25" t="s">
        <v>174</v>
      </c>
      <c r="AT97" s="25" t="s">
        <v>169</v>
      </c>
      <c r="AU97" s="25" t="s">
        <v>83</v>
      </c>
      <c r="AY97" s="25" t="s">
        <v>167</v>
      </c>
      <c r="BE97" s="215">
        <f t="shared" si="4"/>
        <v>0</v>
      </c>
      <c r="BF97" s="215">
        <f t="shared" si="5"/>
        <v>0</v>
      </c>
      <c r="BG97" s="215">
        <f t="shared" si="6"/>
        <v>0</v>
      </c>
      <c r="BH97" s="215">
        <f t="shared" si="7"/>
        <v>0</v>
      </c>
      <c r="BI97" s="215">
        <f t="shared" si="8"/>
        <v>0</v>
      </c>
      <c r="BJ97" s="25" t="s">
        <v>28</v>
      </c>
      <c r="BK97" s="215">
        <f t="shared" si="9"/>
        <v>0</v>
      </c>
      <c r="BL97" s="25" t="s">
        <v>174</v>
      </c>
      <c r="BM97" s="25" t="s">
        <v>1834</v>
      </c>
    </row>
    <row r="98" spans="2:65" s="1" customFormat="1" ht="16.5" customHeight="1">
      <c r="B98" s="42"/>
      <c r="C98" s="204" t="s">
        <v>199</v>
      </c>
      <c r="D98" s="204" t="s">
        <v>169</v>
      </c>
      <c r="E98" s="205" t="s">
        <v>1835</v>
      </c>
      <c r="F98" s="206" t="s">
        <v>1836</v>
      </c>
      <c r="G98" s="207" t="s">
        <v>21</v>
      </c>
      <c r="H98" s="208">
        <v>400</v>
      </c>
      <c r="I98" s="209"/>
      <c r="J98" s="210">
        <f t="shared" si="0"/>
        <v>0</v>
      </c>
      <c r="K98" s="206" t="s">
        <v>21</v>
      </c>
      <c r="L98" s="62"/>
      <c r="M98" s="211" t="s">
        <v>21</v>
      </c>
      <c r="N98" s="212" t="s">
        <v>46</v>
      </c>
      <c r="O98" s="43"/>
      <c r="P98" s="213">
        <f t="shared" si="1"/>
        <v>0</v>
      </c>
      <c r="Q98" s="213">
        <v>0</v>
      </c>
      <c r="R98" s="213">
        <f t="shared" si="2"/>
        <v>0</v>
      </c>
      <c r="S98" s="213">
        <v>0</v>
      </c>
      <c r="T98" s="214">
        <f t="shared" si="3"/>
        <v>0</v>
      </c>
      <c r="AR98" s="25" t="s">
        <v>174</v>
      </c>
      <c r="AT98" s="25" t="s">
        <v>169</v>
      </c>
      <c r="AU98" s="25" t="s">
        <v>83</v>
      </c>
      <c r="AY98" s="25" t="s">
        <v>167</v>
      </c>
      <c r="BE98" s="215">
        <f t="shared" si="4"/>
        <v>0</v>
      </c>
      <c r="BF98" s="215">
        <f t="shared" si="5"/>
        <v>0</v>
      </c>
      <c r="BG98" s="215">
        <f t="shared" si="6"/>
        <v>0</v>
      </c>
      <c r="BH98" s="215">
        <f t="shared" si="7"/>
        <v>0</v>
      </c>
      <c r="BI98" s="215">
        <f t="shared" si="8"/>
        <v>0</v>
      </c>
      <c r="BJ98" s="25" t="s">
        <v>28</v>
      </c>
      <c r="BK98" s="215">
        <f t="shared" si="9"/>
        <v>0</v>
      </c>
      <c r="BL98" s="25" t="s">
        <v>174</v>
      </c>
      <c r="BM98" s="25" t="s">
        <v>1837</v>
      </c>
    </row>
    <row r="99" spans="2:65" s="1" customFormat="1" ht="16.5" customHeight="1">
      <c r="B99" s="42"/>
      <c r="C99" s="204" t="s">
        <v>204</v>
      </c>
      <c r="D99" s="204" t="s">
        <v>169</v>
      </c>
      <c r="E99" s="205" t="s">
        <v>1838</v>
      </c>
      <c r="F99" s="206" t="s">
        <v>1839</v>
      </c>
      <c r="G99" s="207" t="s">
        <v>21</v>
      </c>
      <c r="H99" s="208">
        <v>130</v>
      </c>
      <c r="I99" s="209"/>
      <c r="J99" s="210">
        <f t="shared" si="0"/>
        <v>0</v>
      </c>
      <c r="K99" s="206" t="s">
        <v>21</v>
      </c>
      <c r="L99" s="62"/>
      <c r="M99" s="211" t="s">
        <v>21</v>
      </c>
      <c r="N99" s="212" t="s">
        <v>46</v>
      </c>
      <c r="O99" s="43"/>
      <c r="P99" s="213">
        <f t="shared" si="1"/>
        <v>0</v>
      </c>
      <c r="Q99" s="213">
        <v>0</v>
      </c>
      <c r="R99" s="213">
        <f t="shared" si="2"/>
        <v>0</v>
      </c>
      <c r="S99" s="213">
        <v>0</v>
      </c>
      <c r="T99" s="214">
        <f t="shared" si="3"/>
        <v>0</v>
      </c>
      <c r="AR99" s="25" t="s">
        <v>174</v>
      </c>
      <c r="AT99" s="25" t="s">
        <v>169</v>
      </c>
      <c r="AU99" s="25" t="s">
        <v>83</v>
      </c>
      <c r="AY99" s="25" t="s">
        <v>167</v>
      </c>
      <c r="BE99" s="215">
        <f t="shared" si="4"/>
        <v>0</v>
      </c>
      <c r="BF99" s="215">
        <f t="shared" si="5"/>
        <v>0</v>
      </c>
      <c r="BG99" s="215">
        <f t="shared" si="6"/>
        <v>0</v>
      </c>
      <c r="BH99" s="215">
        <f t="shared" si="7"/>
        <v>0</v>
      </c>
      <c r="BI99" s="215">
        <f t="shared" si="8"/>
        <v>0</v>
      </c>
      <c r="BJ99" s="25" t="s">
        <v>28</v>
      </c>
      <c r="BK99" s="215">
        <f t="shared" si="9"/>
        <v>0</v>
      </c>
      <c r="BL99" s="25" t="s">
        <v>174</v>
      </c>
      <c r="BM99" s="25" t="s">
        <v>1840</v>
      </c>
    </row>
    <row r="100" spans="2:65" s="1" customFormat="1" ht="16.5" customHeight="1">
      <c r="B100" s="42"/>
      <c r="C100" s="204" t="s">
        <v>211</v>
      </c>
      <c r="D100" s="204" t="s">
        <v>169</v>
      </c>
      <c r="E100" s="205" t="s">
        <v>1841</v>
      </c>
      <c r="F100" s="206" t="s">
        <v>1842</v>
      </c>
      <c r="G100" s="207" t="s">
        <v>21</v>
      </c>
      <c r="H100" s="208">
        <v>64500</v>
      </c>
      <c r="I100" s="209"/>
      <c r="J100" s="210">
        <f t="shared" si="0"/>
        <v>0</v>
      </c>
      <c r="K100" s="206" t="s">
        <v>21</v>
      </c>
      <c r="L100" s="62"/>
      <c r="M100" s="211" t="s">
        <v>21</v>
      </c>
      <c r="N100" s="212" t="s">
        <v>46</v>
      </c>
      <c r="O100" s="43"/>
      <c r="P100" s="213">
        <f t="shared" si="1"/>
        <v>0</v>
      </c>
      <c r="Q100" s="213">
        <v>0</v>
      </c>
      <c r="R100" s="213">
        <f t="shared" si="2"/>
        <v>0</v>
      </c>
      <c r="S100" s="213">
        <v>0</v>
      </c>
      <c r="T100" s="214">
        <f t="shared" si="3"/>
        <v>0</v>
      </c>
      <c r="AR100" s="25" t="s">
        <v>174</v>
      </c>
      <c r="AT100" s="25" t="s">
        <v>169</v>
      </c>
      <c r="AU100" s="25" t="s">
        <v>83</v>
      </c>
      <c r="AY100" s="25" t="s">
        <v>167</v>
      </c>
      <c r="BE100" s="215">
        <f t="shared" si="4"/>
        <v>0</v>
      </c>
      <c r="BF100" s="215">
        <f t="shared" si="5"/>
        <v>0</v>
      </c>
      <c r="BG100" s="215">
        <f t="shared" si="6"/>
        <v>0</v>
      </c>
      <c r="BH100" s="215">
        <f t="shared" si="7"/>
        <v>0</v>
      </c>
      <c r="BI100" s="215">
        <f t="shared" si="8"/>
        <v>0</v>
      </c>
      <c r="BJ100" s="25" t="s">
        <v>28</v>
      </c>
      <c r="BK100" s="215">
        <f t="shared" si="9"/>
        <v>0</v>
      </c>
      <c r="BL100" s="25" t="s">
        <v>174</v>
      </c>
      <c r="BM100" s="25" t="s">
        <v>1843</v>
      </c>
    </row>
    <row r="101" spans="2:65" s="1" customFormat="1" ht="16.5" customHeight="1">
      <c r="B101" s="42"/>
      <c r="C101" s="204" t="s">
        <v>215</v>
      </c>
      <c r="D101" s="204" t="s">
        <v>169</v>
      </c>
      <c r="E101" s="205" t="s">
        <v>1844</v>
      </c>
      <c r="F101" s="206" t="s">
        <v>1845</v>
      </c>
      <c r="G101" s="207" t="s">
        <v>21</v>
      </c>
      <c r="H101" s="208">
        <v>500</v>
      </c>
      <c r="I101" s="209"/>
      <c r="J101" s="210">
        <f t="shared" si="0"/>
        <v>0</v>
      </c>
      <c r="K101" s="206" t="s">
        <v>21</v>
      </c>
      <c r="L101" s="62"/>
      <c r="M101" s="211" t="s">
        <v>21</v>
      </c>
      <c r="N101" s="212" t="s">
        <v>46</v>
      </c>
      <c r="O101" s="43"/>
      <c r="P101" s="213">
        <f t="shared" si="1"/>
        <v>0</v>
      </c>
      <c r="Q101" s="213">
        <v>0</v>
      </c>
      <c r="R101" s="213">
        <f t="shared" si="2"/>
        <v>0</v>
      </c>
      <c r="S101" s="213">
        <v>0</v>
      </c>
      <c r="T101" s="214">
        <f t="shared" si="3"/>
        <v>0</v>
      </c>
      <c r="AR101" s="25" t="s">
        <v>174</v>
      </c>
      <c r="AT101" s="25" t="s">
        <v>169</v>
      </c>
      <c r="AU101" s="25" t="s">
        <v>83</v>
      </c>
      <c r="AY101" s="25" t="s">
        <v>167</v>
      </c>
      <c r="BE101" s="215">
        <f t="shared" si="4"/>
        <v>0</v>
      </c>
      <c r="BF101" s="215">
        <f t="shared" si="5"/>
        <v>0</v>
      </c>
      <c r="BG101" s="215">
        <f t="shared" si="6"/>
        <v>0</v>
      </c>
      <c r="BH101" s="215">
        <f t="shared" si="7"/>
        <v>0</v>
      </c>
      <c r="BI101" s="215">
        <f t="shared" si="8"/>
        <v>0</v>
      </c>
      <c r="BJ101" s="25" t="s">
        <v>28</v>
      </c>
      <c r="BK101" s="215">
        <f t="shared" si="9"/>
        <v>0</v>
      </c>
      <c r="BL101" s="25" t="s">
        <v>174</v>
      </c>
      <c r="BM101" s="25" t="s">
        <v>1846</v>
      </c>
    </row>
    <row r="102" spans="2:65" s="1" customFormat="1" ht="16.5" customHeight="1">
      <c r="B102" s="42"/>
      <c r="C102" s="204" t="s">
        <v>219</v>
      </c>
      <c r="D102" s="204" t="s">
        <v>169</v>
      </c>
      <c r="E102" s="205" t="s">
        <v>1847</v>
      </c>
      <c r="F102" s="206" t="s">
        <v>1848</v>
      </c>
      <c r="G102" s="207" t="s">
        <v>21</v>
      </c>
      <c r="H102" s="208">
        <v>400</v>
      </c>
      <c r="I102" s="209"/>
      <c r="J102" s="210">
        <f t="shared" si="0"/>
        <v>0</v>
      </c>
      <c r="K102" s="206" t="s">
        <v>21</v>
      </c>
      <c r="L102" s="62"/>
      <c r="M102" s="211" t="s">
        <v>21</v>
      </c>
      <c r="N102" s="212" t="s">
        <v>46</v>
      </c>
      <c r="O102" s="43"/>
      <c r="P102" s="213">
        <f t="shared" si="1"/>
        <v>0</v>
      </c>
      <c r="Q102" s="213">
        <v>0</v>
      </c>
      <c r="R102" s="213">
        <f t="shared" si="2"/>
        <v>0</v>
      </c>
      <c r="S102" s="213">
        <v>0</v>
      </c>
      <c r="T102" s="214">
        <f t="shared" si="3"/>
        <v>0</v>
      </c>
      <c r="AR102" s="25" t="s">
        <v>174</v>
      </c>
      <c r="AT102" s="25" t="s">
        <v>169</v>
      </c>
      <c r="AU102" s="25" t="s">
        <v>83</v>
      </c>
      <c r="AY102" s="25" t="s">
        <v>167</v>
      </c>
      <c r="BE102" s="215">
        <f t="shared" si="4"/>
        <v>0</v>
      </c>
      <c r="BF102" s="215">
        <f t="shared" si="5"/>
        <v>0</v>
      </c>
      <c r="BG102" s="215">
        <f t="shared" si="6"/>
        <v>0</v>
      </c>
      <c r="BH102" s="215">
        <f t="shared" si="7"/>
        <v>0</v>
      </c>
      <c r="BI102" s="215">
        <f t="shared" si="8"/>
        <v>0</v>
      </c>
      <c r="BJ102" s="25" t="s">
        <v>28</v>
      </c>
      <c r="BK102" s="215">
        <f t="shared" si="9"/>
        <v>0</v>
      </c>
      <c r="BL102" s="25" t="s">
        <v>174</v>
      </c>
      <c r="BM102" s="25" t="s">
        <v>1849</v>
      </c>
    </row>
    <row r="103" spans="2:65" s="1" customFormat="1" ht="16.5" customHeight="1">
      <c r="B103" s="42"/>
      <c r="C103" s="204" t="s">
        <v>225</v>
      </c>
      <c r="D103" s="204" t="s">
        <v>169</v>
      </c>
      <c r="E103" s="205" t="s">
        <v>1850</v>
      </c>
      <c r="F103" s="206" t="s">
        <v>1851</v>
      </c>
      <c r="G103" s="207" t="s">
        <v>21</v>
      </c>
      <c r="H103" s="208">
        <v>850</v>
      </c>
      <c r="I103" s="209"/>
      <c r="J103" s="210">
        <f t="shared" si="0"/>
        <v>0</v>
      </c>
      <c r="K103" s="206" t="s">
        <v>21</v>
      </c>
      <c r="L103" s="62"/>
      <c r="M103" s="211" t="s">
        <v>21</v>
      </c>
      <c r="N103" s="212" t="s">
        <v>46</v>
      </c>
      <c r="O103" s="43"/>
      <c r="P103" s="213">
        <f t="shared" si="1"/>
        <v>0</v>
      </c>
      <c r="Q103" s="213">
        <v>0</v>
      </c>
      <c r="R103" s="213">
        <f t="shared" si="2"/>
        <v>0</v>
      </c>
      <c r="S103" s="213">
        <v>0</v>
      </c>
      <c r="T103" s="214">
        <f t="shared" si="3"/>
        <v>0</v>
      </c>
      <c r="AR103" s="25" t="s">
        <v>174</v>
      </c>
      <c r="AT103" s="25" t="s">
        <v>169</v>
      </c>
      <c r="AU103" s="25" t="s">
        <v>83</v>
      </c>
      <c r="AY103" s="25" t="s">
        <v>167</v>
      </c>
      <c r="BE103" s="215">
        <f t="shared" si="4"/>
        <v>0</v>
      </c>
      <c r="BF103" s="215">
        <f t="shared" si="5"/>
        <v>0</v>
      </c>
      <c r="BG103" s="215">
        <f t="shared" si="6"/>
        <v>0</v>
      </c>
      <c r="BH103" s="215">
        <f t="shared" si="7"/>
        <v>0</v>
      </c>
      <c r="BI103" s="215">
        <f t="shared" si="8"/>
        <v>0</v>
      </c>
      <c r="BJ103" s="25" t="s">
        <v>28</v>
      </c>
      <c r="BK103" s="215">
        <f t="shared" si="9"/>
        <v>0</v>
      </c>
      <c r="BL103" s="25" t="s">
        <v>174</v>
      </c>
      <c r="BM103" s="25" t="s">
        <v>1852</v>
      </c>
    </row>
    <row r="104" spans="2:65" s="1" customFormat="1" ht="16.5" customHeight="1">
      <c r="B104" s="42"/>
      <c r="C104" s="204" t="s">
        <v>229</v>
      </c>
      <c r="D104" s="204" t="s">
        <v>169</v>
      </c>
      <c r="E104" s="205" t="s">
        <v>1853</v>
      </c>
      <c r="F104" s="206" t="s">
        <v>1854</v>
      </c>
      <c r="G104" s="207" t="s">
        <v>222</v>
      </c>
      <c r="H104" s="208">
        <v>1350</v>
      </c>
      <c r="I104" s="209"/>
      <c r="J104" s="210">
        <f t="shared" si="0"/>
        <v>0</v>
      </c>
      <c r="K104" s="206" t="s">
        <v>21</v>
      </c>
      <c r="L104" s="62"/>
      <c r="M104" s="211" t="s">
        <v>21</v>
      </c>
      <c r="N104" s="212" t="s">
        <v>46</v>
      </c>
      <c r="O104" s="43"/>
      <c r="P104" s="213">
        <f t="shared" si="1"/>
        <v>0</v>
      </c>
      <c r="Q104" s="213">
        <v>0</v>
      </c>
      <c r="R104" s="213">
        <f t="shared" si="2"/>
        <v>0</v>
      </c>
      <c r="S104" s="213">
        <v>0</v>
      </c>
      <c r="T104" s="214">
        <f t="shared" si="3"/>
        <v>0</v>
      </c>
      <c r="AR104" s="25" t="s">
        <v>174</v>
      </c>
      <c r="AT104" s="25" t="s">
        <v>169</v>
      </c>
      <c r="AU104" s="25" t="s">
        <v>83</v>
      </c>
      <c r="AY104" s="25" t="s">
        <v>167</v>
      </c>
      <c r="BE104" s="215">
        <f t="shared" si="4"/>
        <v>0</v>
      </c>
      <c r="BF104" s="215">
        <f t="shared" si="5"/>
        <v>0</v>
      </c>
      <c r="BG104" s="215">
        <f t="shared" si="6"/>
        <v>0</v>
      </c>
      <c r="BH104" s="215">
        <f t="shared" si="7"/>
        <v>0</v>
      </c>
      <c r="BI104" s="215">
        <f t="shared" si="8"/>
        <v>0</v>
      </c>
      <c r="BJ104" s="25" t="s">
        <v>28</v>
      </c>
      <c r="BK104" s="215">
        <f t="shared" si="9"/>
        <v>0</v>
      </c>
      <c r="BL104" s="25" t="s">
        <v>174</v>
      </c>
      <c r="BM104" s="25" t="s">
        <v>1855</v>
      </c>
    </row>
    <row r="105" spans="2:65" s="13" customFormat="1">
      <c r="B105" s="227"/>
      <c r="C105" s="228"/>
      <c r="D105" s="218" t="s">
        <v>175</v>
      </c>
      <c r="E105" s="229" t="s">
        <v>21</v>
      </c>
      <c r="F105" s="230" t="s">
        <v>1856</v>
      </c>
      <c r="G105" s="228"/>
      <c r="H105" s="231">
        <v>650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175</v>
      </c>
      <c r="AU105" s="237" t="s">
        <v>83</v>
      </c>
      <c r="AV105" s="13" t="s">
        <v>83</v>
      </c>
      <c r="AW105" s="13" t="s">
        <v>37</v>
      </c>
      <c r="AX105" s="13" t="s">
        <v>75</v>
      </c>
      <c r="AY105" s="237" t="s">
        <v>167</v>
      </c>
    </row>
    <row r="106" spans="2:65" s="13" customFormat="1">
      <c r="B106" s="227"/>
      <c r="C106" s="228"/>
      <c r="D106" s="218" t="s">
        <v>175</v>
      </c>
      <c r="E106" s="229" t="s">
        <v>21</v>
      </c>
      <c r="F106" s="230" t="s">
        <v>1857</v>
      </c>
      <c r="G106" s="228"/>
      <c r="H106" s="231">
        <v>700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175</v>
      </c>
      <c r="AU106" s="237" t="s">
        <v>83</v>
      </c>
      <c r="AV106" s="13" t="s">
        <v>83</v>
      </c>
      <c r="AW106" s="13" t="s">
        <v>37</v>
      </c>
      <c r="AX106" s="13" t="s">
        <v>75</v>
      </c>
      <c r="AY106" s="237" t="s">
        <v>167</v>
      </c>
    </row>
    <row r="107" spans="2:65" s="14" customFormat="1">
      <c r="B107" s="238"/>
      <c r="C107" s="239"/>
      <c r="D107" s="218" t="s">
        <v>175</v>
      </c>
      <c r="E107" s="240" t="s">
        <v>21</v>
      </c>
      <c r="F107" s="241" t="s">
        <v>183</v>
      </c>
      <c r="G107" s="239"/>
      <c r="H107" s="242">
        <v>1350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AT107" s="248" t="s">
        <v>175</v>
      </c>
      <c r="AU107" s="248" t="s">
        <v>83</v>
      </c>
      <c r="AV107" s="14" t="s">
        <v>174</v>
      </c>
      <c r="AW107" s="14" t="s">
        <v>37</v>
      </c>
      <c r="AX107" s="14" t="s">
        <v>28</v>
      </c>
      <c r="AY107" s="248" t="s">
        <v>167</v>
      </c>
    </row>
    <row r="108" spans="2:65" s="1" customFormat="1" ht="16.5" customHeight="1">
      <c r="B108" s="42"/>
      <c r="C108" s="204" t="s">
        <v>236</v>
      </c>
      <c r="D108" s="204" t="s">
        <v>169</v>
      </c>
      <c r="E108" s="205" t="s">
        <v>1858</v>
      </c>
      <c r="F108" s="206" t="s">
        <v>1859</v>
      </c>
      <c r="G108" s="207" t="s">
        <v>21</v>
      </c>
      <c r="H108" s="208">
        <v>60</v>
      </c>
      <c r="I108" s="209"/>
      <c r="J108" s="210">
        <f t="shared" ref="J108:J123" si="10">ROUND(I108*H108,1)</f>
        <v>0</v>
      </c>
      <c r="K108" s="206" t="s">
        <v>21</v>
      </c>
      <c r="L108" s="62"/>
      <c r="M108" s="211" t="s">
        <v>21</v>
      </c>
      <c r="N108" s="212" t="s">
        <v>46</v>
      </c>
      <c r="O108" s="43"/>
      <c r="P108" s="213">
        <f t="shared" ref="P108:P123" si="11">O108*H108</f>
        <v>0</v>
      </c>
      <c r="Q108" s="213">
        <v>0</v>
      </c>
      <c r="R108" s="213">
        <f t="shared" ref="R108:R123" si="12">Q108*H108</f>
        <v>0</v>
      </c>
      <c r="S108" s="213">
        <v>0</v>
      </c>
      <c r="T108" s="214">
        <f t="shared" ref="T108:T123" si="13">S108*H108</f>
        <v>0</v>
      </c>
      <c r="AR108" s="25" t="s">
        <v>174</v>
      </c>
      <c r="AT108" s="25" t="s">
        <v>169</v>
      </c>
      <c r="AU108" s="25" t="s">
        <v>83</v>
      </c>
      <c r="AY108" s="25" t="s">
        <v>167</v>
      </c>
      <c r="BE108" s="215">
        <f t="shared" ref="BE108:BE123" si="14">IF(N108="základní",J108,0)</f>
        <v>0</v>
      </c>
      <c r="BF108" s="215">
        <f t="shared" ref="BF108:BF123" si="15">IF(N108="snížená",J108,0)</f>
        <v>0</v>
      </c>
      <c r="BG108" s="215">
        <f t="shared" ref="BG108:BG123" si="16">IF(N108="zákl. přenesená",J108,0)</f>
        <v>0</v>
      </c>
      <c r="BH108" s="215">
        <f t="shared" ref="BH108:BH123" si="17">IF(N108="sníž. přenesená",J108,0)</f>
        <v>0</v>
      </c>
      <c r="BI108" s="215">
        <f t="shared" ref="BI108:BI123" si="18">IF(N108="nulová",J108,0)</f>
        <v>0</v>
      </c>
      <c r="BJ108" s="25" t="s">
        <v>28</v>
      </c>
      <c r="BK108" s="215">
        <f t="shared" ref="BK108:BK123" si="19">ROUND(I108*H108,1)</f>
        <v>0</v>
      </c>
      <c r="BL108" s="25" t="s">
        <v>174</v>
      </c>
      <c r="BM108" s="25" t="s">
        <v>1860</v>
      </c>
    </row>
    <row r="109" spans="2:65" s="1" customFormat="1" ht="16.5" customHeight="1">
      <c r="B109" s="42"/>
      <c r="C109" s="204" t="s">
        <v>10</v>
      </c>
      <c r="D109" s="204" t="s">
        <v>169</v>
      </c>
      <c r="E109" s="205" t="s">
        <v>1861</v>
      </c>
      <c r="F109" s="206" t="s">
        <v>1862</v>
      </c>
      <c r="G109" s="207" t="s">
        <v>21</v>
      </c>
      <c r="H109" s="208">
        <v>198</v>
      </c>
      <c r="I109" s="209"/>
      <c r="J109" s="210">
        <f t="shared" si="10"/>
        <v>0</v>
      </c>
      <c r="K109" s="206" t="s">
        <v>21</v>
      </c>
      <c r="L109" s="62"/>
      <c r="M109" s="211" t="s">
        <v>21</v>
      </c>
      <c r="N109" s="212" t="s">
        <v>46</v>
      </c>
      <c r="O109" s="43"/>
      <c r="P109" s="213">
        <f t="shared" si="11"/>
        <v>0</v>
      </c>
      <c r="Q109" s="213">
        <v>0</v>
      </c>
      <c r="R109" s="213">
        <f t="shared" si="12"/>
        <v>0</v>
      </c>
      <c r="S109" s="213">
        <v>0</v>
      </c>
      <c r="T109" s="214">
        <f t="shared" si="13"/>
        <v>0</v>
      </c>
      <c r="AR109" s="25" t="s">
        <v>174</v>
      </c>
      <c r="AT109" s="25" t="s">
        <v>169</v>
      </c>
      <c r="AU109" s="25" t="s">
        <v>83</v>
      </c>
      <c r="AY109" s="25" t="s">
        <v>167</v>
      </c>
      <c r="BE109" s="215">
        <f t="shared" si="14"/>
        <v>0</v>
      </c>
      <c r="BF109" s="215">
        <f t="shared" si="15"/>
        <v>0</v>
      </c>
      <c r="BG109" s="215">
        <f t="shared" si="16"/>
        <v>0</v>
      </c>
      <c r="BH109" s="215">
        <f t="shared" si="17"/>
        <v>0</v>
      </c>
      <c r="BI109" s="215">
        <f t="shared" si="18"/>
        <v>0</v>
      </c>
      <c r="BJ109" s="25" t="s">
        <v>28</v>
      </c>
      <c r="BK109" s="215">
        <f t="shared" si="19"/>
        <v>0</v>
      </c>
      <c r="BL109" s="25" t="s">
        <v>174</v>
      </c>
      <c r="BM109" s="25" t="s">
        <v>1863</v>
      </c>
    </row>
    <row r="110" spans="2:65" s="1" customFormat="1" ht="16.5" customHeight="1">
      <c r="B110" s="42"/>
      <c r="C110" s="204" t="s">
        <v>243</v>
      </c>
      <c r="D110" s="204" t="s">
        <v>169</v>
      </c>
      <c r="E110" s="205" t="s">
        <v>1864</v>
      </c>
      <c r="F110" s="206" t="s">
        <v>1865</v>
      </c>
      <c r="G110" s="207" t="s">
        <v>21</v>
      </c>
      <c r="H110" s="208">
        <v>405</v>
      </c>
      <c r="I110" s="209"/>
      <c r="J110" s="210">
        <f t="shared" si="10"/>
        <v>0</v>
      </c>
      <c r="K110" s="206" t="s">
        <v>21</v>
      </c>
      <c r="L110" s="62"/>
      <c r="M110" s="211" t="s">
        <v>21</v>
      </c>
      <c r="N110" s="212" t="s">
        <v>46</v>
      </c>
      <c r="O110" s="43"/>
      <c r="P110" s="213">
        <f t="shared" si="11"/>
        <v>0</v>
      </c>
      <c r="Q110" s="213">
        <v>0</v>
      </c>
      <c r="R110" s="213">
        <f t="shared" si="12"/>
        <v>0</v>
      </c>
      <c r="S110" s="213">
        <v>0</v>
      </c>
      <c r="T110" s="214">
        <f t="shared" si="13"/>
        <v>0</v>
      </c>
      <c r="AR110" s="25" t="s">
        <v>174</v>
      </c>
      <c r="AT110" s="25" t="s">
        <v>169</v>
      </c>
      <c r="AU110" s="25" t="s">
        <v>83</v>
      </c>
      <c r="AY110" s="25" t="s">
        <v>167</v>
      </c>
      <c r="BE110" s="215">
        <f t="shared" si="14"/>
        <v>0</v>
      </c>
      <c r="BF110" s="215">
        <f t="shared" si="15"/>
        <v>0</v>
      </c>
      <c r="BG110" s="215">
        <f t="shared" si="16"/>
        <v>0</v>
      </c>
      <c r="BH110" s="215">
        <f t="shared" si="17"/>
        <v>0</v>
      </c>
      <c r="BI110" s="215">
        <f t="shared" si="18"/>
        <v>0</v>
      </c>
      <c r="BJ110" s="25" t="s">
        <v>28</v>
      </c>
      <c r="BK110" s="215">
        <f t="shared" si="19"/>
        <v>0</v>
      </c>
      <c r="BL110" s="25" t="s">
        <v>174</v>
      </c>
      <c r="BM110" s="25" t="s">
        <v>1866</v>
      </c>
    </row>
    <row r="111" spans="2:65" s="1" customFormat="1" ht="16.5" customHeight="1">
      <c r="B111" s="42"/>
      <c r="C111" s="204" t="s">
        <v>248</v>
      </c>
      <c r="D111" s="204" t="s">
        <v>169</v>
      </c>
      <c r="E111" s="205" t="s">
        <v>1867</v>
      </c>
      <c r="F111" s="206" t="s">
        <v>1868</v>
      </c>
      <c r="G111" s="207" t="s">
        <v>21</v>
      </c>
      <c r="H111" s="208">
        <v>400</v>
      </c>
      <c r="I111" s="209"/>
      <c r="J111" s="210">
        <f t="shared" si="10"/>
        <v>0</v>
      </c>
      <c r="K111" s="206" t="s">
        <v>21</v>
      </c>
      <c r="L111" s="62"/>
      <c r="M111" s="211" t="s">
        <v>21</v>
      </c>
      <c r="N111" s="212" t="s">
        <v>46</v>
      </c>
      <c r="O111" s="43"/>
      <c r="P111" s="213">
        <f t="shared" si="11"/>
        <v>0</v>
      </c>
      <c r="Q111" s="213">
        <v>0</v>
      </c>
      <c r="R111" s="213">
        <f t="shared" si="12"/>
        <v>0</v>
      </c>
      <c r="S111" s="213">
        <v>0</v>
      </c>
      <c r="T111" s="214">
        <f t="shared" si="13"/>
        <v>0</v>
      </c>
      <c r="AR111" s="25" t="s">
        <v>174</v>
      </c>
      <c r="AT111" s="25" t="s">
        <v>169</v>
      </c>
      <c r="AU111" s="25" t="s">
        <v>83</v>
      </c>
      <c r="AY111" s="25" t="s">
        <v>167</v>
      </c>
      <c r="BE111" s="215">
        <f t="shared" si="14"/>
        <v>0</v>
      </c>
      <c r="BF111" s="215">
        <f t="shared" si="15"/>
        <v>0</v>
      </c>
      <c r="BG111" s="215">
        <f t="shared" si="16"/>
        <v>0</v>
      </c>
      <c r="BH111" s="215">
        <f t="shared" si="17"/>
        <v>0</v>
      </c>
      <c r="BI111" s="215">
        <f t="shared" si="18"/>
        <v>0</v>
      </c>
      <c r="BJ111" s="25" t="s">
        <v>28</v>
      </c>
      <c r="BK111" s="215">
        <f t="shared" si="19"/>
        <v>0</v>
      </c>
      <c r="BL111" s="25" t="s">
        <v>174</v>
      </c>
      <c r="BM111" s="25" t="s">
        <v>1869</v>
      </c>
    </row>
    <row r="112" spans="2:65" s="1" customFormat="1" ht="16.5" customHeight="1">
      <c r="B112" s="42"/>
      <c r="C112" s="204" t="s">
        <v>251</v>
      </c>
      <c r="D112" s="204" t="s">
        <v>169</v>
      </c>
      <c r="E112" s="205" t="s">
        <v>1870</v>
      </c>
      <c r="F112" s="206" t="s">
        <v>1871</v>
      </c>
      <c r="G112" s="207" t="s">
        <v>21</v>
      </c>
      <c r="H112" s="208">
        <v>800</v>
      </c>
      <c r="I112" s="209"/>
      <c r="J112" s="210">
        <f t="shared" si="10"/>
        <v>0</v>
      </c>
      <c r="K112" s="206" t="s">
        <v>21</v>
      </c>
      <c r="L112" s="62"/>
      <c r="M112" s="211" t="s">
        <v>21</v>
      </c>
      <c r="N112" s="212" t="s">
        <v>46</v>
      </c>
      <c r="O112" s="43"/>
      <c r="P112" s="213">
        <f t="shared" si="11"/>
        <v>0</v>
      </c>
      <c r="Q112" s="213">
        <v>0</v>
      </c>
      <c r="R112" s="213">
        <f t="shared" si="12"/>
        <v>0</v>
      </c>
      <c r="S112" s="213">
        <v>0</v>
      </c>
      <c r="T112" s="214">
        <f t="shared" si="13"/>
        <v>0</v>
      </c>
      <c r="AR112" s="25" t="s">
        <v>174</v>
      </c>
      <c r="AT112" s="25" t="s">
        <v>169</v>
      </c>
      <c r="AU112" s="25" t="s">
        <v>83</v>
      </c>
      <c r="AY112" s="25" t="s">
        <v>167</v>
      </c>
      <c r="BE112" s="215">
        <f t="shared" si="14"/>
        <v>0</v>
      </c>
      <c r="BF112" s="215">
        <f t="shared" si="15"/>
        <v>0</v>
      </c>
      <c r="BG112" s="215">
        <f t="shared" si="16"/>
        <v>0</v>
      </c>
      <c r="BH112" s="215">
        <f t="shared" si="17"/>
        <v>0</v>
      </c>
      <c r="BI112" s="215">
        <f t="shared" si="18"/>
        <v>0</v>
      </c>
      <c r="BJ112" s="25" t="s">
        <v>28</v>
      </c>
      <c r="BK112" s="215">
        <f t="shared" si="19"/>
        <v>0</v>
      </c>
      <c r="BL112" s="25" t="s">
        <v>174</v>
      </c>
      <c r="BM112" s="25" t="s">
        <v>1872</v>
      </c>
    </row>
    <row r="113" spans="2:65" s="1" customFormat="1" ht="38.25" customHeight="1">
      <c r="B113" s="42"/>
      <c r="C113" s="204" t="s">
        <v>259</v>
      </c>
      <c r="D113" s="204" t="s">
        <v>169</v>
      </c>
      <c r="E113" s="205" t="s">
        <v>1873</v>
      </c>
      <c r="F113" s="206" t="s">
        <v>1874</v>
      </c>
      <c r="G113" s="207" t="s">
        <v>21</v>
      </c>
      <c r="H113" s="208">
        <v>7</v>
      </c>
      <c r="I113" s="209"/>
      <c r="J113" s="210">
        <f t="shared" si="10"/>
        <v>0</v>
      </c>
      <c r="K113" s="206" t="s">
        <v>21</v>
      </c>
      <c r="L113" s="62"/>
      <c r="M113" s="211" t="s">
        <v>21</v>
      </c>
      <c r="N113" s="212" t="s">
        <v>46</v>
      </c>
      <c r="O113" s="43"/>
      <c r="P113" s="213">
        <f t="shared" si="11"/>
        <v>0</v>
      </c>
      <c r="Q113" s="213">
        <v>0</v>
      </c>
      <c r="R113" s="213">
        <f t="shared" si="12"/>
        <v>0</v>
      </c>
      <c r="S113" s="213">
        <v>0</v>
      </c>
      <c r="T113" s="214">
        <f t="shared" si="13"/>
        <v>0</v>
      </c>
      <c r="AR113" s="25" t="s">
        <v>174</v>
      </c>
      <c r="AT113" s="25" t="s">
        <v>169</v>
      </c>
      <c r="AU113" s="25" t="s">
        <v>83</v>
      </c>
      <c r="AY113" s="25" t="s">
        <v>167</v>
      </c>
      <c r="BE113" s="215">
        <f t="shared" si="14"/>
        <v>0</v>
      </c>
      <c r="BF113" s="215">
        <f t="shared" si="15"/>
        <v>0</v>
      </c>
      <c r="BG113" s="215">
        <f t="shared" si="16"/>
        <v>0</v>
      </c>
      <c r="BH113" s="215">
        <f t="shared" si="17"/>
        <v>0</v>
      </c>
      <c r="BI113" s="215">
        <f t="shared" si="18"/>
        <v>0</v>
      </c>
      <c r="BJ113" s="25" t="s">
        <v>28</v>
      </c>
      <c r="BK113" s="215">
        <f t="shared" si="19"/>
        <v>0</v>
      </c>
      <c r="BL113" s="25" t="s">
        <v>174</v>
      </c>
      <c r="BM113" s="25" t="s">
        <v>1875</v>
      </c>
    </row>
    <row r="114" spans="2:65" s="1" customFormat="1" ht="16.5" customHeight="1">
      <c r="B114" s="42"/>
      <c r="C114" s="204" t="s">
        <v>265</v>
      </c>
      <c r="D114" s="204" t="s">
        <v>169</v>
      </c>
      <c r="E114" s="205" t="s">
        <v>1876</v>
      </c>
      <c r="F114" s="206" t="s">
        <v>1877</v>
      </c>
      <c r="G114" s="207" t="s">
        <v>21</v>
      </c>
      <c r="H114" s="208">
        <v>7</v>
      </c>
      <c r="I114" s="209"/>
      <c r="J114" s="210">
        <f t="shared" si="10"/>
        <v>0</v>
      </c>
      <c r="K114" s="206" t="s">
        <v>21</v>
      </c>
      <c r="L114" s="62"/>
      <c r="M114" s="211" t="s">
        <v>21</v>
      </c>
      <c r="N114" s="212" t="s">
        <v>46</v>
      </c>
      <c r="O114" s="43"/>
      <c r="P114" s="213">
        <f t="shared" si="11"/>
        <v>0</v>
      </c>
      <c r="Q114" s="213">
        <v>0</v>
      </c>
      <c r="R114" s="213">
        <f t="shared" si="12"/>
        <v>0</v>
      </c>
      <c r="S114" s="213">
        <v>0</v>
      </c>
      <c r="T114" s="214">
        <f t="shared" si="13"/>
        <v>0</v>
      </c>
      <c r="AR114" s="25" t="s">
        <v>174</v>
      </c>
      <c r="AT114" s="25" t="s">
        <v>169</v>
      </c>
      <c r="AU114" s="25" t="s">
        <v>83</v>
      </c>
      <c r="AY114" s="25" t="s">
        <v>167</v>
      </c>
      <c r="BE114" s="215">
        <f t="shared" si="14"/>
        <v>0</v>
      </c>
      <c r="BF114" s="215">
        <f t="shared" si="15"/>
        <v>0</v>
      </c>
      <c r="BG114" s="215">
        <f t="shared" si="16"/>
        <v>0</v>
      </c>
      <c r="BH114" s="215">
        <f t="shared" si="17"/>
        <v>0</v>
      </c>
      <c r="BI114" s="215">
        <f t="shared" si="18"/>
        <v>0</v>
      </c>
      <c r="BJ114" s="25" t="s">
        <v>28</v>
      </c>
      <c r="BK114" s="215">
        <f t="shared" si="19"/>
        <v>0</v>
      </c>
      <c r="BL114" s="25" t="s">
        <v>174</v>
      </c>
      <c r="BM114" s="25" t="s">
        <v>1878</v>
      </c>
    </row>
    <row r="115" spans="2:65" s="1" customFormat="1" ht="16.5" customHeight="1">
      <c r="B115" s="42"/>
      <c r="C115" s="204" t="s">
        <v>9</v>
      </c>
      <c r="D115" s="204" t="s">
        <v>169</v>
      </c>
      <c r="E115" s="205" t="s">
        <v>1879</v>
      </c>
      <c r="F115" s="206" t="s">
        <v>1880</v>
      </c>
      <c r="G115" s="207" t="s">
        <v>21</v>
      </c>
      <c r="H115" s="208">
        <v>7</v>
      </c>
      <c r="I115" s="209"/>
      <c r="J115" s="210">
        <f t="shared" si="10"/>
        <v>0</v>
      </c>
      <c r="K115" s="206" t="s">
        <v>21</v>
      </c>
      <c r="L115" s="62"/>
      <c r="M115" s="211" t="s">
        <v>21</v>
      </c>
      <c r="N115" s="212" t="s">
        <v>46</v>
      </c>
      <c r="O115" s="43"/>
      <c r="P115" s="213">
        <f t="shared" si="11"/>
        <v>0</v>
      </c>
      <c r="Q115" s="213">
        <v>0</v>
      </c>
      <c r="R115" s="213">
        <f t="shared" si="12"/>
        <v>0</v>
      </c>
      <c r="S115" s="213">
        <v>0</v>
      </c>
      <c r="T115" s="214">
        <f t="shared" si="13"/>
        <v>0</v>
      </c>
      <c r="AR115" s="25" t="s">
        <v>174</v>
      </c>
      <c r="AT115" s="25" t="s">
        <v>169</v>
      </c>
      <c r="AU115" s="25" t="s">
        <v>83</v>
      </c>
      <c r="AY115" s="25" t="s">
        <v>167</v>
      </c>
      <c r="BE115" s="215">
        <f t="shared" si="14"/>
        <v>0</v>
      </c>
      <c r="BF115" s="215">
        <f t="shared" si="15"/>
        <v>0</v>
      </c>
      <c r="BG115" s="215">
        <f t="shared" si="16"/>
        <v>0</v>
      </c>
      <c r="BH115" s="215">
        <f t="shared" si="17"/>
        <v>0</v>
      </c>
      <c r="BI115" s="215">
        <f t="shared" si="18"/>
        <v>0</v>
      </c>
      <c r="BJ115" s="25" t="s">
        <v>28</v>
      </c>
      <c r="BK115" s="215">
        <f t="shared" si="19"/>
        <v>0</v>
      </c>
      <c r="BL115" s="25" t="s">
        <v>174</v>
      </c>
      <c r="BM115" s="25" t="s">
        <v>1881</v>
      </c>
    </row>
    <row r="116" spans="2:65" s="1" customFormat="1" ht="16.5" customHeight="1">
      <c r="B116" s="42"/>
      <c r="C116" s="204" t="s">
        <v>275</v>
      </c>
      <c r="D116" s="204" t="s">
        <v>169</v>
      </c>
      <c r="E116" s="205" t="s">
        <v>1882</v>
      </c>
      <c r="F116" s="206" t="s">
        <v>1883</v>
      </c>
      <c r="G116" s="207" t="s">
        <v>21</v>
      </c>
      <c r="H116" s="208">
        <v>6</v>
      </c>
      <c r="I116" s="209"/>
      <c r="J116" s="210">
        <f t="shared" si="10"/>
        <v>0</v>
      </c>
      <c r="K116" s="206" t="s">
        <v>21</v>
      </c>
      <c r="L116" s="62"/>
      <c r="M116" s="211" t="s">
        <v>21</v>
      </c>
      <c r="N116" s="212" t="s">
        <v>46</v>
      </c>
      <c r="O116" s="43"/>
      <c r="P116" s="213">
        <f t="shared" si="11"/>
        <v>0</v>
      </c>
      <c r="Q116" s="213">
        <v>0</v>
      </c>
      <c r="R116" s="213">
        <f t="shared" si="12"/>
        <v>0</v>
      </c>
      <c r="S116" s="213">
        <v>0</v>
      </c>
      <c r="T116" s="214">
        <f t="shared" si="13"/>
        <v>0</v>
      </c>
      <c r="AR116" s="25" t="s">
        <v>174</v>
      </c>
      <c r="AT116" s="25" t="s">
        <v>169</v>
      </c>
      <c r="AU116" s="25" t="s">
        <v>83</v>
      </c>
      <c r="AY116" s="25" t="s">
        <v>167</v>
      </c>
      <c r="BE116" s="215">
        <f t="shared" si="14"/>
        <v>0</v>
      </c>
      <c r="BF116" s="215">
        <f t="shared" si="15"/>
        <v>0</v>
      </c>
      <c r="BG116" s="215">
        <f t="shared" si="16"/>
        <v>0</v>
      </c>
      <c r="BH116" s="215">
        <f t="shared" si="17"/>
        <v>0</v>
      </c>
      <c r="BI116" s="215">
        <f t="shared" si="18"/>
        <v>0</v>
      </c>
      <c r="BJ116" s="25" t="s">
        <v>28</v>
      </c>
      <c r="BK116" s="215">
        <f t="shared" si="19"/>
        <v>0</v>
      </c>
      <c r="BL116" s="25" t="s">
        <v>174</v>
      </c>
      <c r="BM116" s="25" t="s">
        <v>1884</v>
      </c>
    </row>
    <row r="117" spans="2:65" s="1" customFormat="1" ht="16.5" customHeight="1">
      <c r="B117" s="42"/>
      <c r="C117" s="204" t="s">
        <v>279</v>
      </c>
      <c r="D117" s="204" t="s">
        <v>169</v>
      </c>
      <c r="E117" s="205" t="s">
        <v>1885</v>
      </c>
      <c r="F117" s="206" t="s">
        <v>1886</v>
      </c>
      <c r="G117" s="207" t="s">
        <v>21</v>
      </c>
      <c r="H117" s="208">
        <v>60</v>
      </c>
      <c r="I117" s="209"/>
      <c r="J117" s="210">
        <f t="shared" si="10"/>
        <v>0</v>
      </c>
      <c r="K117" s="206" t="s">
        <v>21</v>
      </c>
      <c r="L117" s="62"/>
      <c r="M117" s="211" t="s">
        <v>21</v>
      </c>
      <c r="N117" s="212" t="s">
        <v>46</v>
      </c>
      <c r="O117" s="43"/>
      <c r="P117" s="213">
        <f t="shared" si="11"/>
        <v>0</v>
      </c>
      <c r="Q117" s="213">
        <v>0</v>
      </c>
      <c r="R117" s="213">
        <f t="shared" si="12"/>
        <v>0</v>
      </c>
      <c r="S117" s="213">
        <v>0</v>
      </c>
      <c r="T117" s="214">
        <f t="shared" si="13"/>
        <v>0</v>
      </c>
      <c r="AR117" s="25" t="s">
        <v>174</v>
      </c>
      <c r="AT117" s="25" t="s">
        <v>169</v>
      </c>
      <c r="AU117" s="25" t="s">
        <v>83</v>
      </c>
      <c r="AY117" s="25" t="s">
        <v>167</v>
      </c>
      <c r="BE117" s="215">
        <f t="shared" si="14"/>
        <v>0</v>
      </c>
      <c r="BF117" s="215">
        <f t="shared" si="15"/>
        <v>0</v>
      </c>
      <c r="BG117" s="215">
        <f t="shared" si="16"/>
        <v>0</v>
      </c>
      <c r="BH117" s="215">
        <f t="shared" si="17"/>
        <v>0</v>
      </c>
      <c r="BI117" s="215">
        <f t="shared" si="18"/>
        <v>0</v>
      </c>
      <c r="BJ117" s="25" t="s">
        <v>28</v>
      </c>
      <c r="BK117" s="215">
        <f t="shared" si="19"/>
        <v>0</v>
      </c>
      <c r="BL117" s="25" t="s">
        <v>174</v>
      </c>
      <c r="BM117" s="25" t="s">
        <v>1887</v>
      </c>
    </row>
    <row r="118" spans="2:65" s="1" customFormat="1" ht="16.5" customHeight="1">
      <c r="B118" s="42"/>
      <c r="C118" s="204" t="s">
        <v>282</v>
      </c>
      <c r="D118" s="204" t="s">
        <v>169</v>
      </c>
      <c r="E118" s="205" t="s">
        <v>1888</v>
      </c>
      <c r="F118" s="206" t="s">
        <v>1889</v>
      </c>
      <c r="G118" s="207" t="s">
        <v>21</v>
      </c>
      <c r="H118" s="208">
        <v>4</v>
      </c>
      <c r="I118" s="209"/>
      <c r="J118" s="210">
        <f t="shared" si="10"/>
        <v>0</v>
      </c>
      <c r="K118" s="206" t="s">
        <v>21</v>
      </c>
      <c r="L118" s="62"/>
      <c r="M118" s="211" t="s">
        <v>21</v>
      </c>
      <c r="N118" s="212" t="s">
        <v>46</v>
      </c>
      <c r="O118" s="43"/>
      <c r="P118" s="213">
        <f t="shared" si="11"/>
        <v>0</v>
      </c>
      <c r="Q118" s="213">
        <v>0</v>
      </c>
      <c r="R118" s="213">
        <f t="shared" si="12"/>
        <v>0</v>
      </c>
      <c r="S118" s="213">
        <v>0</v>
      </c>
      <c r="T118" s="214">
        <f t="shared" si="13"/>
        <v>0</v>
      </c>
      <c r="AR118" s="25" t="s">
        <v>174</v>
      </c>
      <c r="AT118" s="25" t="s">
        <v>169</v>
      </c>
      <c r="AU118" s="25" t="s">
        <v>83</v>
      </c>
      <c r="AY118" s="25" t="s">
        <v>167</v>
      </c>
      <c r="BE118" s="215">
        <f t="shared" si="14"/>
        <v>0</v>
      </c>
      <c r="BF118" s="215">
        <f t="shared" si="15"/>
        <v>0</v>
      </c>
      <c r="BG118" s="215">
        <f t="shared" si="16"/>
        <v>0</v>
      </c>
      <c r="BH118" s="215">
        <f t="shared" si="17"/>
        <v>0</v>
      </c>
      <c r="BI118" s="215">
        <f t="shared" si="18"/>
        <v>0</v>
      </c>
      <c r="BJ118" s="25" t="s">
        <v>28</v>
      </c>
      <c r="BK118" s="215">
        <f t="shared" si="19"/>
        <v>0</v>
      </c>
      <c r="BL118" s="25" t="s">
        <v>174</v>
      </c>
      <c r="BM118" s="25" t="s">
        <v>1890</v>
      </c>
    </row>
    <row r="119" spans="2:65" s="1" customFormat="1" ht="16.5" customHeight="1">
      <c r="B119" s="42"/>
      <c r="C119" s="204" t="s">
        <v>287</v>
      </c>
      <c r="D119" s="204" t="s">
        <v>169</v>
      </c>
      <c r="E119" s="205" t="s">
        <v>1891</v>
      </c>
      <c r="F119" s="206" t="s">
        <v>1892</v>
      </c>
      <c r="G119" s="207" t="s">
        <v>21</v>
      </c>
      <c r="H119" s="208">
        <v>16</v>
      </c>
      <c r="I119" s="209"/>
      <c r="J119" s="210">
        <f t="shared" si="10"/>
        <v>0</v>
      </c>
      <c r="K119" s="206" t="s">
        <v>21</v>
      </c>
      <c r="L119" s="62"/>
      <c r="M119" s="211" t="s">
        <v>21</v>
      </c>
      <c r="N119" s="212" t="s">
        <v>46</v>
      </c>
      <c r="O119" s="43"/>
      <c r="P119" s="213">
        <f t="shared" si="11"/>
        <v>0</v>
      </c>
      <c r="Q119" s="213">
        <v>0</v>
      </c>
      <c r="R119" s="213">
        <f t="shared" si="12"/>
        <v>0</v>
      </c>
      <c r="S119" s="213">
        <v>0</v>
      </c>
      <c r="T119" s="214">
        <f t="shared" si="13"/>
        <v>0</v>
      </c>
      <c r="AR119" s="25" t="s">
        <v>174</v>
      </c>
      <c r="AT119" s="25" t="s">
        <v>169</v>
      </c>
      <c r="AU119" s="25" t="s">
        <v>83</v>
      </c>
      <c r="AY119" s="25" t="s">
        <v>167</v>
      </c>
      <c r="BE119" s="215">
        <f t="shared" si="14"/>
        <v>0</v>
      </c>
      <c r="BF119" s="215">
        <f t="shared" si="15"/>
        <v>0</v>
      </c>
      <c r="BG119" s="215">
        <f t="shared" si="16"/>
        <v>0</v>
      </c>
      <c r="BH119" s="215">
        <f t="shared" si="17"/>
        <v>0</v>
      </c>
      <c r="BI119" s="215">
        <f t="shared" si="18"/>
        <v>0</v>
      </c>
      <c r="BJ119" s="25" t="s">
        <v>28</v>
      </c>
      <c r="BK119" s="215">
        <f t="shared" si="19"/>
        <v>0</v>
      </c>
      <c r="BL119" s="25" t="s">
        <v>174</v>
      </c>
      <c r="BM119" s="25" t="s">
        <v>1893</v>
      </c>
    </row>
    <row r="120" spans="2:65" s="1" customFormat="1" ht="16.5" customHeight="1">
      <c r="B120" s="42"/>
      <c r="C120" s="204" t="s">
        <v>291</v>
      </c>
      <c r="D120" s="204" t="s">
        <v>169</v>
      </c>
      <c r="E120" s="205" t="s">
        <v>1894</v>
      </c>
      <c r="F120" s="206" t="s">
        <v>1895</v>
      </c>
      <c r="G120" s="207" t="s">
        <v>21</v>
      </c>
      <c r="H120" s="208">
        <v>45</v>
      </c>
      <c r="I120" s="209"/>
      <c r="J120" s="210">
        <f t="shared" si="10"/>
        <v>0</v>
      </c>
      <c r="K120" s="206" t="s">
        <v>21</v>
      </c>
      <c r="L120" s="62"/>
      <c r="M120" s="211" t="s">
        <v>21</v>
      </c>
      <c r="N120" s="212" t="s">
        <v>46</v>
      </c>
      <c r="O120" s="43"/>
      <c r="P120" s="213">
        <f t="shared" si="11"/>
        <v>0</v>
      </c>
      <c r="Q120" s="213">
        <v>0</v>
      </c>
      <c r="R120" s="213">
        <f t="shared" si="12"/>
        <v>0</v>
      </c>
      <c r="S120" s="213">
        <v>0</v>
      </c>
      <c r="T120" s="214">
        <f t="shared" si="13"/>
        <v>0</v>
      </c>
      <c r="AR120" s="25" t="s">
        <v>174</v>
      </c>
      <c r="AT120" s="25" t="s">
        <v>169</v>
      </c>
      <c r="AU120" s="25" t="s">
        <v>83</v>
      </c>
      <c r="AY120" s="25" t="s">
        <v>167</v>
      </c>
      <c r="BE120" s="215">
        <f t="shared" si="14"/>
        <v>0</v>
      </c>
      <c r="BF120" s="215">
        <f t="shared" si="15"/>
        <v>0</v>
      </c>
      <c r="BG120" s="215">
        <f t="shared" si="16"/>
        <v>0</v>
      </c>
      <c r="BH120" s="215">
        <f t="shared" si="17"/>
        <v>0</v>
      </c>
      <c r="BI120" s="215">
        <f t="shared" si="18"/>
        <v>0</v>
      </c>
      <c r="BJ120" s="25" t="s">
        <v>28</v>
      </c>
      <c r="BK120" s="215">
        <f t="shared" si="19"/>
        <v>0</v>
      </c>
      <c r="BL120" s="25" t="s">
        <v>174</v>
      </c>
      <c r="BM120" s="25" t="s">
        <v>1896</v>
      </c>
    </row>
    <row r="121" spans="2:65" s="1" customFormat="1" ht="16.5" customHeight="1">
      <c r="B121" s="42"/>
      <c r="C121" s="204" t="s">
        <v>294</v>
      </c>
      <c r="D121" s="204" t="s">
        <v>169</v>
      </c>
      <c r="E121" s="205" t="s">
        <v>1897</v>
      </c>
      <c r="F121" s="206" t="s">
        <v>1898</v>
      </c>
      <c r="G121" s="207" t="s">
        <v>21</v>
      </c>
      <c r="H121" s="208">
        <v>800</v>
      </c>
      <c r="I121" s="209"/>
      <c r="J121" s="210">
        <f t="shared" si="10"/>
        <v>0</v>
      </c>
      <c r="K121" s="206" t="s">
        <v>21</v>
      </c>
      <c r="L121" s="62"/>
      <c r="M121" s="211" t="s">
        <v>21</v>
      </c>
      <c r="N121" s="212" t="s">
        <v>46</v>
      </c>
      <c r="O121" s="43"/>
      <c r="P121" s="213">
        <f t="shared" si="11"/>
        <v>0</v>
      </c>
      <c r="Q121" s="213">
        <v>0</v>
      </c>
      <c r="R121" s="213">
        <f t="shared" si="12"/>
        <v>0</v>
      </c>
      <c r="S121" s="213">
        <v>0</v>
      </c>
      <c r="T121" s="214">
        <f t="shared" si="13"/>
        <v>0</v>
      </c>
      <c r="AR121" s="25" t="s">
        <v>174</v>
      </c>
      <c r="AT121" s="25" t="s">
        <v>169</v>
      </c>
      <c r="AU121" s="25" t="s">
        <v>83</v>
      </c>
      <c r="AY121" s="25" t="s">
        <v>167</v>
      </c>
      <c r="BE121" s="215">
        <f t="shared" si="14"/>
        <v>0</v>
      </c>
      <c r="BF121" s="215">
        <f t="shared" si="15"/>
        <v>0</v>
      </c>
      <c r="BG121" s="215">
        <f t="shared" si="16"/>
        <v>0</v>
      </c>
      <c r="BH121" s="215">
        <f t="shared" si="17"/>
        <v>0</v>
      </c>
      <c r="BI121" s="215">
        <f t="shared" si="18"/>
        <v>0</v>
      </c>
      <c r="BJ121" s="25" t="s">
        <v>28</v>
      </c>
      <c r="BK121" s="215">
        <f t="shared" si="19"/>
        <v>0</v>
      </c>
      <c r="BL121" s="25" t="s">
        <v>174</v>
      </c>
      <c r="BM121" s="25" t="s">
        <v>1899</v>
      </c>
    </row>
    <row r="122" spans="2:65" s="1" customFormat="1" ht="25.5" customHeight="1">
      <c r="B122" s="42"/>
      <c r="C122" s="204" t="s">
        <v>297</v>
      </c>
      <c r="D122" s="204" t="s">
        <v>169</v>
      </c>
      <c r="E122" s="205" t="s">
        <v>1900</v>
      </c>
      <c r="F122" s="206" t="s">
        <v>1901</v>
      </c>
      <c r="G122" s="207" t="s">
        <v>21</v>
      </c>
      <c r="H122" s="208">
        <v>25</v>
      </c>
      <c r="I122" s="209"/>
      <c r="J122" s="210">
        <f t="shared" si="10"/>
        <v>0</v>
      </c>
      <c r="K122" s="206" t="s">
        <v>21</v>
      </c>
      <c r="L122" s="62"/>
      <c r="M122" s="211" t="s">
        <v>21</v>
      </c>
      <c r="N122" s="212" t="s">
        <v>46</v>
      </c>
      <c r="O122" s="43"/>
      <c r="P122" s="213">
        <f t="shared" si="11"/>
        <v>0</v>
      </c>
      <c r="Q122" s="213">
        <v>0</v>
      </c>
      <c r="R122" s="213">
        <f t="shared" si="12"/>
        <v>0</v>
      </c>
      <c r="S122" s="213">
        <v>0</v>
      </c>
      <c r="T122" s="214">
        <f t="shared" si="13"/>
        <v>0</v>
      </c>
      <c r="AR122" s="25" t="s">
        <v>174</v>
      </c>
      <c r="AT122" s="25" t="s">
        <v>169</v>
      </c>
      <c r="AU122" s="25" t="s">
        <v>83</v>
      </c>
      <c r="AY122" s="25" t="s">
        <v>167</v>
      </c>
      <c r="BE122" s="215">
        <f t="shared" si="14"/>
        <v>0</v>
      </c>
      <c r="BF122" s="215">
        <f t="shared" si="15"/>
        <v>0</v>
      </c>
      <c r="BG122" s="215">
        <f t="shared" si="16"/>
        <v>0</v>
      </c>
      <c r="BH122" s="215">
        <f t="shared" si="17"/>
        <v>0</v>
      </c>
      <c r="BI122" s="215">
        <f t="shared" si="18"/>
        <v>0</v>
      </c>
      <c r="BJ122" s="25" t="s">
        <v>28</v>
      </c>
      <c r="BK122" s="215">
        <f t="shared" si="19"/>
        <v>0</v>
      </c>
      <c r="BL122" s="25" t="s">
        <v>174</v>
      </c>
      <c r="BM122" s="25" t="s">
        <v>1902</v>
      </c>
    </row>
    <row r="123" spans="2:65" s="1" customFormat="1" ht="25.5" customHeight="1">
      <c r="B123" s="42"/>
      <c r="C123" s="204" t="s">
        <v>301</v>
      </c>
      <c r="D123" s="204" t="s">
        <v>169</v>
      </c>
      <c r="E123" s="205" t="s">
        <v>1903</v>
      </c>
      <c r="F123" s="206" t="s">
        <v>1904</v>
      </c>
      <c r="G123" s="207" t="s">
        <v>21</v>
      </c>
      <c r="H123" s="208">
        <v>60</v>
      </c>
      <c r="I123" s="209"/>
      <c r="J123" s="210">
        <f t="shared" si="10"/>
        <v>0</v>
      </c>
      <c r="K123" s="206" t="s">
        <v>21</v>
      </c>
      <c r="L123" s="62"/>
      <c r="M123" s="211" t="s">
        <v>21</v>
      </c>
      <c r="N123" s="212" t="s">
        <v>46</v>
      </c>
      <c r="O123" s="43"/>
      <c r="P123" s="213">
        <f t="shared" si="11"/>
        <v>0</v>
      </c>
      <c r="Q123" s="213">
        <v>0</v>
      </c>
      <c r="R123" s="213">
        <f t="shared" si="12"/>
        <v>0</v>
      </c>
      <c r="S123" s="213">
        <v>0</v>
      </c>
      <c r="T123" s="214">
        <f t="shared" si="13"/>
        <v>0</v>
      </c>
      <c r="AR123" s="25" t="s">
        <v>174</v>
      </c>
      <c r="AT123" s="25" t="s">
        <v>169</v>
      </c>
      <c r="AU123" s="25" t="s">
        <v>83</v>
      </c>
      <c r="AY123" s="25" t="s">
        <v>167</v>
      </c>
      <c r="BE123" s="215">
        <f t="shared" si="14"/>
        <v>0</v>
      </c>
      <c r="BF123" s="215">
        <f t="shared" si="15"/>
        <v>0</v>
      </c>
      <c r="BG123" s="215">
        <f t="shared" si="16"/>
        <v>0</v>
      </c>
      <c r="BH123" s="215">
        <f t="shared" si="17"/>
        <v>0</v>
      </c>
      <c r="BI123" s="215">
        <f t="shared" si="18"/>
        <v>0</v>
      </c>
      <c r="BJ123" s="25" t="s">
        <v>28</v>
      </c>
      <c r="BK123" s="215">
        <f t="shared" si="19"/>
        <v>0</v>
      </c>
      <c r="BL123" s="25" t="s">
        <v>174</v>
      </c>
      <c r="BM123" s="25" t="s">
        <v>1905</v>
      </c>
    </row>
    <row r="124" spans="2:65" s="11" customFormat="1" ht="29.85" customHeight="1">
      <c r="B124" s="188"/>
      <c r="C124" s="189"/>
      <c r="D124" s="190" t="s">
        <v>74</v>
      </c>
      <c r="E124" s="202" t="s">
        <v>1717</v>
      </c>
      <c r="F124" s="202" t="s">
        <v>1718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f>SUM(P125:P156)</f>
        <v>0</v>
      </c>
      <c r="Q124" s="196"/>
      <c r="R124" s="197">
        <f>SUM(R125:R156)</f>
        <v>0</v>
      </c>
      <c r="S124" s="196"/>
      <c r="T124" s="198">
        <f>SUM(T125:T156)</f>
        <v>0</v>
      </c>
      <c r="AR124" s="199" t="s">
        <v>178</v>
      </c>
      <c r="AT124" s="200" t="s">
        <v>74</v>
      </c>
      <c r="AU124" s="200" t="s">
        <v>28</v>
      </c>
      <c r="AY124" s="199" t="s">
        <v>167</v>
      </c>
      <c r="BK124" s="201">
        <f>SUM(BK125:BK156)</f>
        <v>0</v>
      </c>
    </row>
    <row r="125" spans="2:65" s="1" customFormat="1" ht="16.5" customHeight="1">
      <c r="B125" s="42"/>
      <c r="C125" s="204" t="s">
        <v>315</v>
      </c>
      <c r="D125" s="204" t="s">
        <v>169</v>
      </c>
      <c r="E125" s="205" t="s">
        <v>28</v>
      </c>
      <c r="F125" s="206" t="s">
        <v>1818</v>
      </c>
      <c r="G125" s="207" t="s">
        <v>21</v>
      </c>
      <c r="H125" s="208">
        <v>400</v>
      </c>
      <c r="I125" s="209"/>
      <c r="J125" s="210">
        <f t="shared" ref="J125:J137" si="20">ROUND(I125*H125,1)</f>
        <v>0</v>
      </c>
      <c r="K125" s="206" t="s">
        <v>21</v>
      </c>
      <c r="L125" s="62"/>
      <c r="M125" s="211" t="s">
        <v>21</v>
      </c>
      <c r="N125" s="212" t="s">
        <v>46</v>
      </c>
      <c r="O125" s="43"/>
      <c r="P125" s="213">
        <f t="shared" ref="P125:P137" si="21">O125*H125</f>
        <v>0</v>
      </c>
      <c r="Q125" s="213">
        <v>0</v>
      </c>
      <c r="R125" s="213">
        <f t="shared" ref="R125:R137" si="22">Q125*H125</f>
        <v>0</v>
      </c>
      <c r="S125" s="213">
        <v>0</v>
      </c>
      <c r="T125" s="214">
        <f t="shared" ref="T125:T137" si="23">S125*H125</f>
        <v>0</v>
      </c>
      <c r="AR125" s="25" t="s">
        <v>465</v>
      </c>
      <c r="AT125" s="25" t="s">
        <v>169</v>
      </c>
      <c r="AU125" s="25" t="s">
        <v>83</v>
      </c>
      <c r="AY125" s="25" t="s">
        <v>167</v>
      </c>
      <c r="BE125" s="215">
        <f t="shared" ref="BE125:BE137" si="24">IF(N125="základní",J125,0)</f>
        <v>0</v>
      </c>
      <c r="BF125" s="215">
        <f t="shared" ref="BF125:BF137" si="25">IF(N125="snížená",J125,0)</f>
        <v>0</v>
      </c>
      <c r="BG125" s="215">
        <f t="shared" ref="BG125:BG137" si="26">IF(N125="zákl. přenesená",J125,0)</f>
        <v>0</v>
      </c>
      <c r="BH125" s="215">
        <f t="shared" ref="BH125:BH137" si="27">IF(N125="sníž. přenesená",J125,0)</f>
        <v>0</v>
      </c>
      <c r="BI125" s="215">
        <f t="shared" ref="BI125:BI137" si="28">IF(N125="nulová",J125,0)</f>
        <v>0</v>
      </c>
      <c r="BJ125" s="25" t="s">
        <v>28</v>
      </c>
      <c r="BK125" s="215">
        <f t="shared" ref="BK125:BK137" si="29">ROUND(I125*H125,1)</f>
        <v>0</v>
      </c>
      <c r="BL125" s="25" t="s">
        <v>465</v>
      </c>
      <c r="BM125" s="25" t="s">
        <v>1906</v>
      </c>
    </row>
    <row r="126" spans="2:65" s="1" customFormat="1" ht="16.5" customHeight="1">
      <c r="B126" s="42"/>
      <c r="C126" s="204" t="s">
        <v>318</v>
      </c>
      <c r="D126" s="204" t="s">
        <v>169</v>
      </c>
      <c r="E126" s="205" t="s">
        <v>83</v>
      </c>
      <c r="F126" s="206" t="s">
        <v>1821</v>
      </c>
      <c r="G126" s="207" t="s">
        <v>21</v>
      </c>
      <c r="H126" s="208">
        <v>400</v>
      </c>
      <c r="I126" s="209"/>
      <c r="J126" s="210">
        <f t="shared" si="20"/>
        <v>0</v>
      </c>
      <c r="K126" s="206" t="s">
        <v>21</v>
      </c>
      <c r="L126" s="62"/>
      <c r="M126" s="211" t="s">
        <v>21</v>
      </c>
      <c r="N126" s="212" t="s">
        <v>46</v>
      </c>
      <c r="O126" s="43"/>
      <c r="P126" s="213">
        <f t="shared" si="21"/>
        <v>0</v>
      </c>
      <c r="Q126" s="213">
        <v>0</v>
      </c>
      <c r="R126" s="213">
        <f t="shared" si="22"/>
        <v>0</v>
      </c>
      <c r="S126" s="213">
        <v>0</v>
      </c>
      <c r="T126" s="214">
        <f t="shared" si="23"/>
        <v>0</v>
      </c>
      <c r="AR126" s="25" t="s">
        <v>465</v>
      </c>
      <c r="AT126" s="25" t="s">
        <v>169</v>
      </c>
      <c r="AU126" s="25" t="s">
        <v>83</v>
      </c>
      <c r="AY126" s="25" t="s">
        <v>167</v>
      </c>
      <c r="BE126" s="215">
        <f t="shared" si="24"/>
        <v>0</v>
      </c>
      <c r="BF126" s="215">
        <f t="shared" si="25"/>
        <v>0</v>
      </c>
      <c r="BG126" s="215">
        <f t="shared" si="26"/>
        <v>0</v>
      </c>
      <c r="BH126" s="215">
        <f t="shared" si="27"/>
        <v>0</v>
      </c>
      <c r="BI126" s="215">
        <f t="shared" si="28"/>
        <v>0</v>
      </c>
      <c r="BJ126" s="25" t="s">
        <v>28</v>
      </c>
      <c r="BK126" s="215">
        <f t="shared" si="29"/>
        <v>0</v>
      </c>
      <c r="BL126" s="25" t="s">
        <v>465</v>
      </c>
      <c r="BM126" s="25" t="s">
        <v>1907</v>
      </c>
    </row>
    <row r="127" spans="2:65" s="1" customFormat="1" ht="16.5" customHeight="1">
      <c r="B127" s="42"/>
      <c r="C127" s="204" t="s">
        <v>322</v>
      </c>
      <c r="D127" s="204" t="s">
        <v>169</v>
      </c>
      <c r="E127" s="205" t="s">
        <v>178</v>
      </c>
      <c r="F127" s="206" t="s">
        <v>1824</v>
      </c>
      <c r="G127" s="207" t="s">
        <v>21</v>
      </c>
      <c r="H127" s="208">
        <v>400</v>
      </c>
      <c r="I127" s="209"/>
      <c r="J127" s="210">
        <f t="shared" si="20"/>
        <v>0</v>
      </c>
      <c r="K127" s="206" t="s">
        <v>21</v>
      </c>
      <c r="L127" s="62"/>
      <c r="M127" s="211" t="s">
        <v>21</v>
      </c>
      <c r="N127" s="212" t="s">
        <v>46</v>
      </c>
      <c r="O127" s="43"/>
      <c r="P127" s="213">
        <f t="shared" si="21"/>
        <v>0</v>
      </c>
      <c r="Q127" s="213">
        <v>0</v>
      </c>
      <c r="R127" s="213">
        <f t="shared" si="22"/>
        <v>0</v>
      </c>
      <c r="S127" s="213">
        <v>0</v>
      </c>
      <c r="T127" s="214">
        <f t="shared" si="23"/>
        <v>0</v>
      </c>
      <c r="AR127" s="25" t="s">
        <v>465</v>
      </c>
      <c r="AT127" s="25" t="s">
        <v>169</v>
      </c>
      <c r="AU127" s="25" t="s">
        <v>83</v>
      </c>
      <c r="AY127" s="25" t="s">
        <v>167</v>
      </c>
      <c r="BE127" s="215">
        <f t="shared" si="24"/>
        <v>0</v>
      </c>
      <c r="BF127" s="215">
        <f t="shared" si="25"/>
        <v>0</v>
      </c>
      <c r="BG127" s="215">
        <f t="shared" si="26"/>
        <v>0</v>
      </c>
      <c r="BH127" s="215">
        <f t="shared" si="27"/>
        <v>0</v>
      </c>
      <c r="BI127" s="215">
        <f t="shared" si="28"/>
        <v>0</v>
      </c>
      <c r="BJ127" s="25" t="s">
        <v>28</v>
      </c>
      <c r="BK127" s="215">
        <f t="shared" si="29"/>
        <v>0</v>
      </c>
      <c r="BL127" s="25" t="s">
        <v>465</v>
      </c>
      <c r="BM127" s="25" t="s">
        <v>1908</v>
      </c>
    </row>
    <row r="128" spans="2:65" s="1" customFormat="1" ht="16.5" customHeight="1">
      <c r="B128" s="42"/>
      <c r="C128" s="204" t="s">
        <v>327</v>
      </c>
      <c r="D128" s="204" t="s">
        <v>169</v>
      </c>
      <c r="E128" s="205" t="s">
        <v>174</v>
      </c>
      <c r="F128" s="206" t="s">
        <v>1827</v>
      </c>
      <c r="G128" s="207" t="s">
        <v>21</v>
      </c>
      <c r="H128" s="208">
        <v>100</v>
      </c>
      <c r="I128" s="209"/>
      <c r="J128" s="210">
        <f t="shared" si="20"/>
        <v>0</v>
      </c>
      <c r="K128" s="206" t="s">
        <v>21</v>
      </c>
      <c r="L128" s="62"/>
      <c r="M128" s="211" t="s">
        <v>21</v>
      </c>
      <c r="N128" s="212" t="s">
        <v>46</v>
      </c>
      <c r="O128" s="43"/>
      <c r="P128" s="213">
        <f t="shared" si="21"/>
        <v>0</v>
      </c>
      <c r="Q128" s="213">
        <v>0</v>
      </c>
      <c r="R128" s="213">
        <f t="shared" si="22"/>
        <v>0</v>
      </c>
      <c r="S128" s="213">
        <v>0</v>
      </c>
      <c r="T128" s="214">
        <f t="shared" si="23"/>
        <v>0</v>
      </c>
      <c r="AR128" s="25" t="s">
        <v>465</v>
      </c>
      <c r="AT128" s="25" t="s">
        <v>169</v>
      </c>
      <c r="AU128" s="25" t="s">
        <v>83</v>
      </c>
      <c r="AY128" s="25" t="s">
        <v>167</v>
      </c>
      <c r="BE128" s="215">
        <f t="shared" si="24"/>
        <v>0</v>
      </c>
      <c r="BF128" s="215">
        <f t="shared" si="25"/>
        <v>0</v>
      </c>
      <c r="BG128" s="215">
        <f t="shared" si="26"/>
        <v>0</v>
      </c>
      <c r="BH128" s="215">
        <f t="shared" si="27"/>
        <v>0</v>
      </c>
      <c r="BI128" s="215">
        <f t="shared" si="28"/>
        <v>0</v>
      </c>
      <c r="BJ128" s="25" t="s">
        <v>28</v>
      </c>
      <c r="BK128" s="215">
        <f t="shared" si="29"/>
        <v>0</v>
      </c>
      <c r="BL128" s="25" t="s">
        <v>465</v>
      </c>
      <c r="BM128" s="25" t="s">
        <v>1909</v>
      </c>
    </row>
    <row r="129" spans="2:65" s="1" customFormat="1" ht="16.5" customHeight="1">
      <c r="B129" s="42"/>
      <c r="C129" s="204" t="s">
        <v>331</v>
      </c>
      <c r="D129" s="204" t="s">
        <v>169</v>
      </c>
      <c r="E129" s="205" t="s">
        <v>191</v>
      </c>
      <c r="F129" s="206" t="s">
        <v>1830</v>
      </c>
      <c r="G129" s="207" t="s">
        <v>21</v>
      </c>
      <c r="H129" s="208">
        <v>200</v>
      </c>
      <c r="I129" s="209"/>
      <c r="J129" s="210">
        <f t="shared" si="20"/>
        <v>0</v>
      </c>
      <c r="K129" s="206" t="s">
        <v>21</v>
      </c>
      <c r="L129" s="62"/>
      <c r="M129" s="211" t="s">
        <v>21</v>
      </c>
      <c r="N129" s="212" t="s">
        <v>46</v>
      </c>
      <c r="O129" s="43"/>
      <c r="P129" s="213">
        <f t="shared" si="21"/>
        <v>0</v>
      </c>
      <c r="Q129" s="213">
        <v>0</v>
      </c>
      <c r="R129" s="213">
        <f t="shared" si="22"/>
        <v>0</v>
      </c>
      <c r="S129" s="213">
        <v>0</v>
      </c>
      <c r="T129" s="214">
        <f t="shared" si="23"/>
        <v>0</v>
      </c>
      <c r="AR129" s="25" t="s">
        <v>465</v>
      </c>
      <c r="AT129" s="25" t="s">
        <v>169</v>
      </c>
      <c r="AU129" s="25" t="s">
        <v>83</v>
      </c>
      <c r="AY129" s="25" t="s">
        <v>167</v>
      </c>
      <c r="BE129" s="215">
        <f t="shared" si="24"/>
        <v>0</v>
      </c>
      <c r="BF129" s="215">
        <f t="shared" si="25"/>
        <v>0</v>
      </c>
      <c r="BG129" s="215">
        <f t="shared" si="26"/>
        <v>0</v>
      </c>
      <c r="BH129" s="215">
        <f t="shared" si="27"/>
        <v>0</v>
      </c>
      <c r="BI129" s="215">
        <f t="shared" si="28"/>
        <v>0</v>
      </c>
      <c r="BJ129" s="25" t="s">
        <v>28</v>
      </c>
      <c r="BK129" s="215">
        <f t="shared" si="29"/>
        <v>0</v>
      </c>
      <c r="BL129" s="25" t="s">
        <v>465</v>
      </c>
      <c r="BM129" s="25" t="s">
        <v>1910</v>
      </c>
    </row>
    <row r="130" spans="2:65" s="1" customFormat="1" ht="16.5" customHeight="1">
      <c r="B130" s="42"/>
      <c r="C130" s="204" t="s">
        <v>336</v>
      </c>
      <c r="D130" s="204" t="s">
        <v>169</v>
      </c>
      <c r="E130" s="205" t="s">
        <v>195</v>
      </c>
      <c r="F130" s="206" t="s">
        <v>1833</v>
      </c>
      <c r="G130" s="207" t="s">
        <v>21</v>
      </c>
      <c r="H130" s="208">
        <v>950</v>
      </c>
      <c r="I130" s="209"/>
      <c r="J130" s="210">
        <f t="shared" si="20"/>
        <v>0</v>
      </c>
      <c r="K130" s="206" t="s">
        <v>21</v>
      </c>
      <c r="L130" s="62"/>
      <c r="M130" s="211" t="s">
        <v>21</v>
      </c>
      <c r="N130" s="212" t="s">
        <v>46</v>
      </c>
      <c r="O130" s="43"/>
      <c r="P130" s="213">
        <f t="shared" si="21"/>
        <v>0</v>
      </c>
      <c r="Q130" s="213">
        <v>0</v>
      </c>
      <c r="R130" s="213">
        <f t="shared" si="22"/>
        <v>0</v>
      </c>
      <c r="S130" s="213">
        <v>0</v>
      </c>
      <c r="T130" s="214">
        <f t="shared" si="23"/>
        <v>0</v>
      </c>
      <c r="AR130" s="25" t="s">
        <v>465</v>
      </c>
      <c r="AT130" s="25" t="s">
        <v>169</v>
      </c>
      <c r="AU130" s="25" t="s">
        <v>83</v>
      </c>
      <c r="AY130" s="25" t="s">
        <v>167</v>
      </c>
      <c r="BE130" s="215">
        <f t="shared" si="24"/>
        <v>0</v>
      </c>
      <c r="BF130" s="215">
        <f t="shared" si="25"/>
        <v>0</v>
      </c>
      <c r="BG130" s="215">
        <f t="shared" si="26"/>
        <v>0</v>
      </c>
      <c r="BH130" s="215">
        <f t="shared" si="27"/>
        <v>0</v>
      </c>
      <c r="BI130" s="215">
        <f t="shared" si="28"/>
        <v>0</v>
      </c>
      <c r="BJ130" s="25" t="s">
        <v>28</v>
      </c>
      <c r="BK130" s="215">
        <f t="shared" si="29"/>
        <v>0</v>
      </c>
      <c r="BL130" s="25" t="s">
        <v>465</v>
      </c>
      <c r="BM130" s="25" t="s">
        <v>1911</v>
      </c>
    </row>
    <row r="131" spans="2:65" s="1" customFormat="1" ht="16.5" customHeight="1">
      <c r="B131" s="42"/>
      <c r="C131" s="204" t="s">
        <v>343</v>
      </c>
      <c r="D131" s="204" t="s">
        <v>169</v>
      </c>
      <c r="E131" s="205" t="s">
        <v>199</v>
      </c>
      <c r="F131" s="206" t="s">
        <v>1836</v>
      </c>
      <c r="G131" s="207" t="s">
        <v>21</v>
      </c>
      <c r="H131" s="208">
        <v>400</v>
      </c>
      <c r="I131" s="209"/>
      <c r="J131" s="210">
        <f t="shared" si="20"/>
        <v>0</v>
      </c>
      <c r="K131" s="206" t="s">
        <v>21</v>
      </c>
      <c r="L131" s="62"/>
      <c r="M131" s="211" t="s">
        <v>21</v>
      </c>
      <c r="N131" s="212" t="s">
        <v>46</v>
      </c>
      <c r="O131" s="43"/>
      <c r="P131" s="213">
        <f t="shared" si="21"/>
        <v>0</v>
      </c>
      <c r="Q131" s="213">
        <v>0</v>
      </c>
      <c r="R131" s="213">
        <f t="shared" si="22"/>
        <v>0</v>
      </c>
      <c r="S131" s="213">
        <v>0</v>
      </c>
      <c r="T131" s="214">
        <f t="shared" si="23"/>
        <v>0</v>
      </c>
      <c r="AR131" s="25" t="s">
        <v>465</v>
      </c>
      <c r="AT131" s="25" t="s">
        <v>169</v>
      </c>
      <c r="AU131" s="25" t="s">
        <v>83</v>
      </c>
      <c r="AY131" s="25" t="s">
        <v>167</v>
      </c>
      <c r="BE131" s="215">
        <f t="shared" si="24"/>
        <v>0</v>
      </c>
      <c r="BF131" s="215">
        <f t="shared" si="25"/>
        <v>0</v>
      </c>
      <c r="BG131" s="215">
        <f t="shared" si="26"/>
        <v>0</v>
      </c>
      <c r="BH131" s="215">
        <f t="shared" si="27"/>
        <v>0</v>
      </c>
      <c r="BI131" s="215">
        <f t="shared" si="28"/>
        <v>0</v>
      </c>
      <c r="BJ131" s="25" t="s">
        <v>28</v>
      </c>
      <c r="BK131" s="215">
        <f t="shared" si="29"/>
        <v>0</v>
      </c>
      <c r="BL131" s="25" t="s">
        <v>465</v>
      </c>
      <c r="BM131" s="25" t="s">
        <v>1912</v>
      </c>
    </row>
    <row r="132" spans="2:65" s="1" customFormat="1" ht="16.5" customHeight="1">
      <c r="B132" s="42"/>
      <c r="C132" s="204" t="s">
        <v>347</v>
      </c>
      <c r="D132" s="204" t="s">
        <v>169</v>
      </c>
      <c r="E132" s="205" t="s">
        <v>204</v>
      </c>
      <c r="F132" s="206" t="s">
        <v>1839</v>
      </c>
      <c r="G132" s="207" t="s">
        <v>21</v>
      </c>
      <c r="H132" s="208">
        <v>130</v>
      </c>
      <c r="I132" s="209"/>
      <c r="J132" s="210">
        <f t="shared" si="20"/>
        <v>0</v>
      </c>
      <c r="K132" s="206" t="s">
        <v>21</v>
      </c>
      <c r="L132" s="62"/>
      <c r="M132" s="211" t="s">
        <v>21</v>
      </c>
      <c r="N132" s="212" t="s">
        <v>46</v>
      </c>
      <c r="O132" s="43"/>
      <c r="P132" s="213">
        <f t="shared" si="21"/>
        <v>0</v>
      </c>
      <c r="Q132" s="213">
        <v>0</v>
      </c>
      <c r="R132" s="213">
        <f t="shared" si="22"/>
        <v>0</v>
      </c>
      <c r="S132" s="213">
        <v>0</v>
      </c>
      <c r="T132" s="214">
        <f t="shared" si="23"/>
        <v>0</v>
      </c>
      <c r="AR132" s="25" t="s">
        <v>465</v>
      </c>
      <c r="AT132" s="25" t="s">
        <v>169</v>
      </c>
      <c r="AU132" s="25" t="s">
        <v>83</v>
      </c>
      <c r="AY132" s="25" t="s">
        <v>167</v>
      </c>
      <c r="BE132" s="215">
        <f t="shared" si="24"/>
        <v>0</v>
      </c>
      <c r="BF132" s="215">
        <f t="shared" si="25"/>
        <v>0</v>
      </c>
      <c r="BG132" s="215">
        <f t="shared" si="26"/>
        <v>0</v>
      </c>
      <c r="BH132" s="215">
        <f t="shared" si="27"/>
        <v>0</v>
      </c>
      <c r="BI132" s="215">
        <f t="shared" si="28"/>
        <v>0</v>
      </c>
      <c r="BJ132" s="25" t="s">
        <v>28</v>
      </c>
      <c r="BK132" s="215">
        <f t="shared" si="29"/>
        <v>0</v>
      </c>
      <c r="BL132" s="25" t="s">
        <v>465</v>
      </c>
      <c r="BM132" s="25" t="s">
        <v>1913</v>
      </c>
    </row>
    <row r="133" spans="2:65" s="1" customFormat="1" ht="16.5" customHeight="1">
      <c r="B133" s="42"/>
      <c r="C133" s="204" t="s">
        <v>353</v>
      </c>
      <c r="D133" s="204" t="s">
        <v>169</v>
      </c>
      <c r="E133" s="205" t="s">
        <v>1914</v>
      </c>
      <c r="F133" s="206" t="s">
        <v>1842</v>
      </c>
      <c r="G133" s="207" t="s">
        <v>21</v>
      </c>
      <c r="H133" s="208">
        <v>64500</v>
      </c>
      <c r="I133" s="209"/>
      <c r="J133" s="210">
        <f t="shared" si="20"/>
        <v>0</v>
      </c>
      <c r="K133" s="206" t="s">
        <v>21</v>
      </c>
      <c r="L133" s="62"/>
      <c r="M133" s="211" t="s">
        <v>21</v>
      </c>
      <c r="N133" s="212" t="s">
        <v>46</v>
      </c>
      <c r="O133" s="43"/>
      <c r="P133" s="213">
        <f t="shared" si="21"/>
        <v>0</v>
      </c>
      <c r="Q133" s="213">
        <v>0</v>
      </c>
      <c r="R133" s="213">
        <f t="shared" si="22"/>
        <v>0</v>
      </c>
      <c r="S133" s="213">
        <v>0</v>
      </c>
      <c r="T133" s="214">
        <f t="shared" si="23"/>
        <v>0</v>
      </c>
      <c r="AR133" s="25" t="s">
        <v>465</v>
      </c>
      <c r="AT133" s="25" t="s">
        <v>169</v>
      </c>
      <c r="AU133" s="25" t="s">
        <v>83</v>
      </c>
      <c r="AY133" s="25" t="s">
        <v>167</v>
      </c>
      <c r="BE133" s="215">
        <f t="shared" si="24"/>
        <v>0</v>
      </c>
      <c r="BF133" s="215">
        <f t="shared" si="25"/>
        <v>0</v>
      </c>
      <c r="BG133" s="215">
        <f t="shared" si="26"/>
        <v>0</v>
      </c>
      <c r="BH133" s="215">
        <f t="shared" si="27"/>
        <v>0</v>
      </c>
      <c r="BI133" s="215">
        <f t="shared" si="28"/>
        <v>0</v>
      </c>
      <c r="BJ133" s="25" t="s">
        <v>28</v>
      </c>
      <c r="BK133" s="215">
        <f t="shared" si="29"/>
        <v>0</v>
      </c>
      <c r="BL133" s="25" t="s">
        <v>465</v>
      </c>
      <c r="BM133" s="25" t="s">
        <v>1915</v>
      </c>
    </row>
    <row r="134" spans="2:65" s="1" customFormat="1" ht="16.5" customHeight="1">
      <c r="B134" s="42"/>
      <c r="C134" s="204" t="s">
        <v>357</v>
      </c>
      <c r="D134" s="204" t="s">
        <v>169</v>
      </c>
      <c r="E134" s="205" t="s">
        <v>1916</v>
      </c>
      <c r="F134" s="206" t="s">
        <v>1845</v>
      </c>
      <c r="G134" s="207" t="s">
        <v>21</v>
      </c>
      <c r="H134" s="208">
        <v>500</v>
      </c>
      <c r="I134" s="209"/>
      <c r="J134" s="210">
        <f t="shared" si="20"/>
        <v>0</v>
      </c>
      <c r="K134" s="206" t="s">
        <v>21</v>
      </c>
      <c r="L134" s="62"/>
      <c r="M134" s="211" t="s">
        <v>21</v>
      </c>
      <c r="N134" s="212" t="s">
        <v>46</v>
      </c>
      <c r="O134" s="43"/>
      <c r="P134" s="213">
        <f t="shared" si="21"/>
        <v>0</v>
      </c>
      <c r="Q134" s="213">
        <v>0</v>
      </c>
      <c r="R134" s="213">
        <f t="shared" si="22"/>
        <v>0</v>
      </c>
      <c r="S134" s="213">
        <v>0</v>
      </c>
      <c r="T134" s="214">
        <f t="shared" si="23"/>
        <v>0</v>
      </c>
      <c r="AR134" s="25" t="s">
        <v>465</v>
      </c>
      <c r="AT134" s="25" t="s">
        <v>169</v>
      </c>
      <c r="AU134" s="25" t="s">
        <v>83</v>
      </c>
      <c r="AY134" s="25" t="s">
        <v>167</v>
      </c>
      <c r="BE134" s="215">
        <f t="shared" si="24"/>
        <v>0</v>
      </c>
      <c r="BF134" s="215">
        <f t="shared" si="25"/>
        <v>0</v>
      </c>
      <c r="BG134" s="215">
        <f t="shared" si="26"/>
        <v>0</v>
      </c>
      <c r="BH134" s="215">
        <f t="shared" si="27"/>
        <v>0</v>
      </c>
      <c r="BI134" s="215">
        <f t="shared" si="28"/>
        <v>0</v>
      </c>
      <c r="BJ134" s="25" t="s">
        <v>28</v>
      </c>
      <c r="BK134" s="215">
        <f t="shared" si="29"/>
        <v>0</v>
      </c>
      <c r="BL134" s="25" t="s">
        <v>465</v>
      </c>
      <c r="BM134" s="25" t="s">
        <v>1917</v>
      </c>
    </row>
    <row r="135" spans="2:65" s="1" customFormat="1" ht="16.5" customHeight="1">
      <c r="B135" s="42"/>
      <c r="C135" s="204" t="s">
        <v>360</v>
      </c>
      <c r="D135" s="204" t="s">
        <v>169</v>
      </c>
      <c r="E135" s="205" t="s">
        <v>211</v>
      </c>
      <c r="F135" s="206" t="s">
        <v>1848</v>
      </c>
      <c r="G135" s="207" t="s">
        <v>21</v>
      </c>
      <c r="H135" s="208">
        <v>400</v>
      </c>
      <c r="I135" s="209"/>
      <c r="J135" s="210">
        <f t="shared" si="20"/>
        <v>0</v>
      </c>
      <c r="K135" s="206" t="s">
        <v>21</v>
      </c>
      <c r="L135" s="62"/>
      <c r="M135" s="211" t="s">
        <v>21</v>
      </c>
      <c r="N135" s="212" t="s">
        <v>46</v>
      </c>
      <c r="O135" s="43"/>
      <c r="P135" s="213">
        <f t="shared" si="21"/>
        <v>0</v>
      </c>
      <c r="Q135" s="213">
        <v>0</v>
      </c>
      <c r="R135" s="213">
        <f t="shared" si="22"/>
        <v>0</v>
      </c>
      <c r="S135" s="213">
        <v>0</v>
      </c>
      <c r="T135" s="214">
        <f t="shared" si="23"/>
        <v>0</v>
      </c>
      <c r="AR135" s="25" t="s">
        <v>465</v>
      </c>
      <c r="AT135" s="25" t="s">
        <v>169</v>
      </c>
      <c r="AU135" s="25" t="s">
        <v>83</v>
      </c>
      <c r="AY135" s="25" t="s">
        <v>167</v>
      </c>
      <c r="BE135" s="215">
        <f t="shared" si="24"/>
        <v>0</v>
      </c>
      <c r="BF135" s="215">
        <f t="shared" si="25"/>
        <v>0</v>
      </c>
      <c r="BG135" s="215">
        <f t="shared" si="26"/>
        <v>0</v>
      </c>
      <c r="BH135" s="215">
        <f t="shared" si="27"/>
        <v>0</v>
      </c>
      <c r="BI135" s="215">
        <f t="shared" si="28"/>
        <v>0</v>
      </c>
      <c r="BJ135" s="25" t="s">
        <v>28</v>
      </c>
      <c r="BK135" s="215">
        <f t="shared" si="29"/>
        <v>0</v>
      </c>
      <c r="BL135" s="25" t="s">
        <v>465</v>
      </c>
      <c r="BM135" s="25" t="s">
        <v>1918</v>
      </c>
    </row>
    <row r="136" spans="2:65" s="1" customFormat="1" ht="16.5" customHeight="1">
      <c r="B136" s="42"/>
      <c r="C136" s="204" t="s">
        <v>364</v>
      </c>
      <c r="D136" s="204" t="s">
        <v>169</v>
      </c>
      <c r="E136" s="205" t="s">
        <v>215</v>
      </c>
      <c r="F136" s="206" t="s">
        <v>1851</v>
      </c>
      <c r="G136" s="207" t="s">
        <v>21</v>
      </c>
      <c r="H136" s="208">
        <v>850</v>
      </c>
      <c r="I136" s="209"/>
      <c r="J136" s="210">
        <f t="shared" si="20"/>
        <v>0</v>
      </c>
      <c r="K136" s="206" t="s">
        <v>21</v>
      </c>
      <c r="L136" s="62"/>
      <c r="M136" s="211" t="s">
        <v>21</v>
      </c>
      <c r="N136" s="212" t="s">
        <v>46</v>
      </c>
      <c r="O136" s="43"/>
      <c r="P136" s="213">
        <f t="shared" si="21"/>
        <v>0</v>
      </c>
      <c r="Q136" s="213">
        <v>0</v>
      </c>
      <c r="R136" s="213">
        <f t="shared" si="22"/>
        <v>0</v>
      </c>
      <c r="S136" s="213">
        <v>0</v>
      </c>
      <c r="T136" s="214">
        <f t="shared" si="23"/>
        <v>0</v>
      </c>
      <c r="AR136" s="25" t="s">
        <v>465</v>
      </c>
      <c r="AT136" s="25" t="s">
        <v>169</v>
      </c>
      <c r="AU136" s="25" t="s">
        <v>83</v>
      </c>
      <c r="AY136" s="25" t="s">
        <v>167</v>
      </c>
      <c r="BE136" s="215">
        <f t="shared" si="24"/>
        <v>0</v>
      </c>
      <c r="BF136" s="215">
        <f t="shared" si="25"/>
        <v>0</v>
      </c>
      <c r="BG136" s="215">
        <f t="shared" si="26"/>
        <v>0</v>
      </c>
      <c r="BH136" s="215">
        <f t="shared" si="27"/>
        <v>0</v>
      </c>
      <c r="BI136" s="215">
        <f t="shared" si="28"/>
        <v>0</v>
      </c>
      <c r="BJ136" s="25" t="s">
        <v>28</v>
      </c>
      <c r="BK136" s="215">
        <f t="shared" si="29"/>
        <v>0</v>
      </c>
      <c r="BL136" s="25" t="s">
        <v>465</v>
      </c>
      <c r="BM136" s="25" t="s">
        <v>1919</v>
      </c>
    </row>
    <row r="137" spans="2:65" s="1" customFormat="1" ht="16.5" customHeight="1">
      <c r="B137" s="42"/>
      <c r="C137" s="204" t="s">
        <v>367</v>
      </c>
      <c r="D137" s="204" t="s">
        <v>169</v>
      </c>
      <c r="E137" s="205" t="s">
        <v>219</v>
      </c>
      <c r="F137" s="206" t="s">
        <v>1854</v>
      </c>
      <c r="G137" s="207" t="s">
        <v>21</v>
      </c>
      <c r="H137" s="208">
        <v>1350</v>
      </c>
      <c r="I137" s="209"/>
      <c r="J137" s="210">
        <f t="shared" si="20"/>
        <v>0</v>
      </c>
      <c r="K137" s="206" t="s">
        <v>21</v>
      </c>
      <c r="L137" s="62"/>
      <c r="M137" s="211" t="s">
        <v>21</v>
      </c>
      <c r="N137" s="212" t="s">
        <v>46</v>
      </c>
      <c r="O137" s="43"/>
      <c r="P137" s="213">
        <f t="shared" si="21"/>
        <v>0</v>
      </c>
      <c r="Q137" s="213">
        <v>0</v>
      </c>
      <c r="R137" s="213">
        <f t="shared" si="22"/>
        <v>0</v>
      </c>
      <c r="S137" s="213">
        <v>0</v>
      </c>
      <c r="T137" s="214">
        <f t="shared" si="23"/>
        <v>0</v>
      </c>
      <c r="AR137" s="25" t="s">
        <v>465</v>
      </c>
      <c r="AT137" s="25" t="s">
        <v>169</v>
      </c>
      <c r="AU137" s="25" t="s">
        <v>83</v>
      </c>
      <c r="AY137" s="25" t="s">
        <v>167</v>
      </c>
      <c r="BE137" s="215">
        <f t="shared" si="24"/>
        <v>0</v>
      </c>
      <c r="BF137" s="215">
        <f t="shared" si="25"/>
        <v>0</v>
      </c>
      <c r="BG137" s="215">
        <f t="shared" si="26"/>
        <v>0</v>
      </c>
      <c r="BH137" s="215">
        <f t="shared" si="27"/>
        <v>0</v>
      </c>
      <c r="BI137" s="215">
        <f t="shared" si="28"/>
        <v>0</v>
      </c>
      <c r="BJ137" s="25" t="s">
        <v>28</v>
      </c>
      <c r="BK137" s="215">
        <f t="shared" si="29"/>
        <v>0</v>
      </c>
      <c r="BL137" s="25" t="s">
        <v>465</v>
      </c>
      <c r="BM137" s="25" t="s">
        <v>1920</v>
      </c>
    </row>
    <row r="138" spans="2:65" s="13" customFormat="1">
      <c r="B138" s="227"/>
      <c r="C138" s="228"/>
      <c r="D138" s="218" t="s">
        <v>175</v>
      </c>
      <c r="E138" s="229" t="s">
        <v>21</v>
      </c>
      <c r="F138" s="230" t="s">
        <v>1856</v>
      </c>
      <c r="G138" s="228"/>
      <c r="H138" s="231">
        <v>650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175</v>
      </c>
      <c r="AU138" s="237" t="s">
        <v>83</v>
      </c>
      <c r="AV138" s="13" t="s">
        <v>83</v>
      </c>
      <c r="AW138" s="13" t="s">
        <v>37</v>
      </c>
      <c r="AX138" s="13" t="s">
        <v>75</v>
      </c>
      <c r="AY138" s="237" t="s">
        <v>167</v>
      </c>
    </row>
    <row r="139" spans="2:65" s="13" customFormat="1">
      <c r="B139" s="227"/>
      <c r="C139" s="228"/>
      <c r="D139" s="218" t="s">
        <v>175</v>
      </c>
      <c r="E139" s="229" t="s">
        <v>21</v>
      </c>
      <c r="F139" s="230" t="s">
        <v>1857</v>
      </c>
      <c r="G139" s="228"/>
      <c r="H139" s="231">
        <v>700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175</v>
      </c>
      <c r="AU139" s="237" t="s">
        <v>83</v>
      </c>
      <c r="AV139" s="13" t="s">
        <v>83</v>
      </c>
      <c r="AW139" s="13" t="s">
        <v>37</v>
      </c>
      <c r="AX139" s="13" t="s">
        <v>75</v>
      </c>
      <c r="AY139" s="237" t="s">
        <v>167</v>
      </c>
    </row>
    <row r="140" spans="2:65" s="14" customFormat="1">
      <c r="B140" s="238"/>
      <c r="C140" s="239"/>
      <c r="D140" s="218" t="s">
        <v>175</v>
      </c>
      <c r="E140" s="240" t="s">
        <v>21</v>
      </c>
      <c r="F140" s="241" t="s">
        <v>183</v>
      </c>
      <c r="G140" s="239"/>
      <c r="H140" s="242">
        <v>1350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AT140" s="248" t="s">
        <v>175</v>
      </c>
      <c r="AU140" s="248" t="s">
        <v>83</v>
      </c>
      <c r="AV140" s="14" t="s">
        <v>174</v>
      </c>
      <c r="AW140" s="14" t="s">
        <v>37</v>
      </c>
      <c r="AX140" s="14" t="s">
        <v>28</v>
      </c>
      <c r="AY140" s="248" t="s">
        <v>167</v>
      </c>
    </row>
    <row r="141" spans="2:65" s="1" customFormat="1" ht="16.5" customHeight="1">
      <c r="B141" s="42"/>
      <c r="C141" s="204" t="s">
        <v>370</v>
      </c>
      <c r="D141" s="204" t="s">
        <v>169</v>
      </c>
      <c r="E141" s="205" t="s">
        <v>225</v>
      </c>
      <c r="F141" s="206" t="s">
        <v>1859</v>
      </c>
      <c r="G141" s="207" t="s">
        <v>21</v>
      </c>
      <c r="H141" s="208">
        <v>60</v>
      </c>
      <c r="I141" s="209"/>
      <c r="J141" s="210">
        <f t="shared" ref="J141:J156" si="30">ROUND(I141*H141,1)</f>
        <v>0</v>
      </c>
      <c r="K141" s="206" t="s">
        <v>21</v>
      </c>
      <c r="L141" s="62"/>
      <c r="M141" s="211" t="s">
        <v>21</v>
      </c>
      <c r="N141" s="212" t="s">
        <v>46</v>
      </c>
      <c r="O141" s="43"/>
      <c r="P141" s="213">
        <f t="shared" ref="P141:P156" si="31">O141*H141</f>
        <v>0</v>
      </c>
      <c r="Q141" s="213">
        <v>0</v>
      </c>
      <c r="R141" s="213">
        <f t="shared" ref="R141:R156" si="32">Q141*H141</f>
        <v>0</v>
      </c>
      <c r="S141" s="213">
        <v>0</v>
      </c>
      <c r="T141" s="214">
        <f t="shared" ref="T141:T156" si="33">S141*H141</f>
        <v>0</v>
      </c>
      <c r="AR141" s="25" t="s">
        <v>465</v>
      </c>
      <c r="AT141" s="25" t="s">
        <v>169</v>
      </c>
      <c r="AU141" s="25" t="s">
        <v>83</v>
      </c>
      <c r="AY141" s="25" t="s">
        <v>167</v>
      </c>
      <c r="BE141" s="215">
        <f t="shared" ref="BE141:BE156" si="34">IF(N141="základní",J141,0)</f>
        <v>0</v>
      </c>
      <c r="BF141" s="215">
        <f t="shared" ref="BF141:BF156" si="35">IF(N141="snížená",J141,0)</f>
        <v>0</v>
      </c>
      <c r="BG141" s="215">
        <f t="shared" ref="BG141:BG156" si="36">IF(N141="zákl. přenesená",J141,0)</f>
        <v>0</v>
      </c>
      <c r="BH141" s="215">
        <f t="shared" ref="BH141:BH156" si="37">IF(N141="sníž. přenesená",J141,0)</f>
        <v>0</v>
      </c>
      <c r="BI141" s="215">
        <f t="shared" ref="BI141:BI156" si="38">IF(N141="nulová",J141,0)</f>
        <v>0</v>
      </c>
      <c r="BJ141" s="25" t="s">
        <v>28</v>
      </c>
      <c r="BK141" s="215">
        <f t="shared" ref="BK141:BK156" si="39">ROUND(I141*H141,1)</f>
        <v>0</v>
      </c>
      <c r="BL141" s="25" t="s">
        <v>465</v>
      </c>
      <c r="BM141" s="25" t="s">
        <v>1921</v>
      </c>
    </row>
    <row r="142" spans="2:65" s="1" customFormat="1" ht="16.5" customHeight="1">
      <c r="B142" s="42"/>
      <c r="C142" s="204" t="s">
        <v>375</v>
      </c>
      <c r="D142" s="204" t="s">
        <v>169</v>
      </c>
      <c r="E142" s="205" t="s">
        <v>229</v>
      </c>
      <c r="F142" s="206" t="s">
        <v>1862</v>
      </c>
      <c r="G142" s="207" t="s">
        <v>21</v>
      </c>
      <c r="H142" s="208">
        <v>198</v>
      </c>
      <c r="I142" s="209"/>
      <c r="J142" s="210">
        <f t="shared" si="30"/>
        <v>0</v>
      </c>
      <c r="K142" s="206" t="s">
        <v>21</v>
      </c>
      <c r="L142" s="62"/>
      <c r="M142" s="211" t="s">
        <v>21</v>
      </c>
      <c r="N142" s="212" t="s">
        <v>46</v>
      </c>
      <c r="O142" s="43"/>
      <c r="P142" s="213">
        <f t="shared" si="31"/>
        <v>0</v>
      </c>
      <c r="Q142" s="213">
        <v>0</v>
      </c>
      <c r="R142" s="213">
        <f t="shared" si="32"/>
        <v>0</v>
      </c>
      <c r="S142" s="213">
        <v>0</v>
      </c>
      <c r="T142" s="214">
        <f t="shared" si="33"/>
        <v>0</v>
      </c>
      <c r="AR142" s="25" t="s">
        <v>465</v>
      </c>
      <c r="AT142" s="25" t="s">
        <v>169</v>
      </c>
      <c r="AU142" s="25" t="s">
        <v>83</v>
      </c>
      <c r="AY142" s="25" t="s">
        <v>167</v>
      </c>
      <c r="BE142" s="215">
        <f t="shared" si="34"/>
        <v>0</v>
      </c>
      <c r="BF142" s="215">
        <f t="shared" si="35"/>
        <v>0</v>
      </c>
      <c r="BG142" s="215">
        <f t="shared" si="36"/>
        <v>0</v>
      </c>
      <c r="BH142" s="215">
        <f t="shared" si="37"/>
        <v>0</v>
      </c>
      <c r="BI142" s="215">
        <f t="shared" si="38"/>
        <v>0</v>
      </c>
      <c r="BJ142" s="25" t="s">
        <v>28</v>
      </c>
      <c r="BK142" s="215">
        <f t="shared" si="39"/>
        <v>0</v>
      </c>
      <c r="BL142" s="25" t="s">
        <v>465</v>
      </c>
      <c r="BM142" s="25" t="s">
        <v>1922</v>
      </c>
    </row>
    <row r="143" spans="2:65" s="1" customFormat="1" ht="16.5" customHeight="1">
      <c r="B143" s="42"/>
      <c r="C143" s="204" t="s">
        <v>378</v>
      </c>
      <c r="D143" s="204" t="s">
        <v>169</v>
      </c>
      <c r="E143" s="205" t="s">
        <v>236</v>
      </c>
      <c r="F143" s="206" t="s">
        <v>1865</v>
      </c>
      <c r="G143" s="207" t="s">
        <v>21</v>
      </c>
      <c r="H143" s="208">
        <v>405</v>
      </c>
      <c r="I143" s="209"/>
      <c r="J143" s="210">
        <f t="shared" si="30"/>
        <v>0</v>
      </c>
      <c r="K143" s="206" t="s">
        <v>21</v>
      </c>
      <c r="L143" s="62"/>
      <c r="M143" s="211" t="s">
        <v>21</v>
      </c>
      <c r="N143" s="212" t="s">
        <v>46</v>
      </c>
      <c r="O143" s="43"/>
      <c r="P143" s="213">
        <f t="shared" si="31"/>
        <v>0</v>
      </c>
      <c r="Q143" s="213">
        <v>0</v>
      </c>
      <c r="R143" s="213">
        <f t="shared" si="32"/>
        <v>0</v>
      </c>
      <c r="S143" s="213">
        <v>0</v>
      </c>
      <c r="T143" s="214">
        <f t="shared" si="33"/>
        <v>0</v>
      </c>
      <c r="AR143" s="25" t="s">
        <v>465</v>
      </c>
      <c r="AT143" s="25" t="s">
        <v>169</v>
      </c>
      <c r="AU143" s="25" t="s">
        <v>83</v>
      </c>
      <c r="AY143" s="25" t="s">
        <v>167</v>
      </c>
      <c r="BE143" s="215">
        <f t="shared" si="34"/>
        <v>0</v>
      </c>
      <c r="BF143" s="215">
        <f t="shared" si="35"/>
        <v>0</v>
      </c>
      <c r="BG143" s="215">
        <f t="shared" si="36"/>
        <v>0</v>
      </c>
      <c r="BH143" s="215">
        <f t="shared" si="37"/>
        <v>0</v>
      </c>
      <c r="BI143" s="215">
        <f t="shared" si="38"/>
        <v>0</v>
      </c>
      <c r="BJ143" s="25" t="s">
        <v>28</v>
      </c>
      <c r="BK143" s="215">
        <f t="shared" si="39"/>
        <v>0</v>
      </c>
      <c r="BL143" s="25" t="s">
        <v>465</v>
      </c>
      <c r="BM143" s="25" t="s">
        <v>1923</v>
      </c>
    </row>
    <row r="144" spans="2:65" s="1" customFormat="1" ht="16.5" customHeight="1">
      <c r="B144" s="42"/>
      <c r="C144" s="204" t="s">
        <v>384</v>
      </c>
      <c r="D144" s="204" t="s">
        <v>169</v>
      </c>
      <c r="E144" s="205" t="s">
        <v>10</v>
      </c>
      <c r="F144" s="206" t="s">
        <v>1868</v>
      </c>
      <c r="G144" s="207" t="s">
        <v>21</v>
      </c>
      <c r="H144" s="208">
        <v>400</v>
      </c>
      <c r="I144" s="209"/>
      <c r="J144" s="210">
        <f t="shared" si="30"/>
        <v>0</v>
      </c>
      <c r="K144" s="206" t="s">
        <v>21</v>
      </c>
      <c r="L144" s="62"/>
      <c r="M144" s="211" t="s">
        <v>21</v>
      </c>
      <c r="N144" s="212" t="s">
        <v>46</v>
      </c>
      <c r="O144" s="43"/>
      <c r="P144" s="213">
        <f t="shared" si="31"/>
        <v>0</v>
      </c>
      <c r="Q144" s="213">
        <v>0</v>
      </c>
      <c r="R144" s="213">
        <f t="shared" si="32"/>
        <v>0</v>
      </c>
      <c r="S144" s="213">
        <v>0</v>
      </c>
      <c r="T144" s="214">
        <f t="shared" si="33"/>
        <v>0</v>
      </c>
      <c r="AR144" s="25" t="s">
        <v>465</v>
      </c>
      <c r="AT144" s="25" t="s">
        <v>169</v>
      </c>
      <c r="AU144" s="25" t="s">
        <v>83</v>
      </c>
      <c r="AY144" s="25" t="s">
        <v>167</v>
      </c>
      <c r="BE144" s="215">
        <f t="shared" si="34"/>
        <v>0</v>
      </c>
      <c r="BF144" s="215">
        <f t="shared" si="35"/>
        <v>0</v>
      </c>
      <c r="BG144" s="215">
        <f t="shared" si="36"/>
        <v>0</v>
      </c>
      <c r="BH144" s="215">
        <f t="shared" si="37"/>
        <v>0</v>
      </c>
      <c r="BI144" s="215">
        <f t="shared" si="38"/>
        <v>0</v>
      </c>
      <c r="BJ144" s="25" t="s">
        <v>28</v>
      </c>
      <c r="BK144" s="215">
        <f t="shared" si="39"/>
        <v>0</v>
      </c>
      <c r="BL144" s="25" t="s">
        <v>465</v>
      </c>
      <c r="BM144" s="25" t="s">
        <v>1924</v>
      </c>
    </row>
    <row r="145" spans="2:65" s="1" customFormat="1" ht="16.5" customHeight="1">
      <c r="B145" s="42"/>
      <c r="C145" s="204" t="s">
        <v>390</v>
      </c>
      <c r="D145" s="204" t="s">
        <v>169</v>
      </c>
      <c r="E145" s="205" t="s">
        <v>243</v>
      </c>
      <c r="F145" s="206" t="s">
        <v>1871</v>
      </c>
      <c r="G145" s="207" t="s">
        <v>21</v>
      </c>
      <c r="H145" s="208">
        <v>800</v>
      </c>
      <c r="I145" s="209"/>
      <c r="J145" s="210">
        <f t="shared" si="30"/>
        <v>0</v>
      </c>
      <c r="K145" s="206" t="s">
        <v>21</v>
      </c>
      <c r="L145" s="62"/>
      <c r="M145" s="211" t="s">
        <v>21</v>
      </c>
      <c r="N145" s="212" t="s">
        <v>46</v>
      </c>
      <c r="O145" s="43"/>
      <c r="P145" s="213">
        <f t="shared" si="31"/>
        <v>0</v>
      </c>
      <c r="Q145" s="213">
        <v>0</v>
      </c>
      <c r="R145" s="213">
        <f t="shared" si="32"/>
        <v>0</v>
      </c>
      <c r="S145" s="213">
        <v>0</v>
      </c>
      <c r="T145" s="214">
        <f t="shared" si="33"/>
        <v>0</v>
      </c>
      <c r="AR145" s="25" t="s">
        <v>465</v>
      </c>
      <c r="AT145" s="25" t="s">
        <v>169</v>
      </c>
      <c r="AU145" s="25" t="s">
        <v>83</v>
      </c>
      <c r="AY145" s="25" t="s">
        <v>167</v>
      </c>
      <c r="BE145" s="215">
        <f t="shared" si="34"/>
        <v>0</v>
      </c>
      <c r="BF145" s="215">
        <f t="shared" si="35"/>
        <v>0</v>
      </c>
      <c r="BG145" s="215">
        <f t="shared" si="36"/>
        <v>0</v>
      </c>
      <c r="BH145" s="215">
        <f t="shared" si="37"/>
        <v>0</v>
      </c>
      <c r="BI145" s="215">
        <f t="shared" si="38"/>
        <v>0</v>
      </c>
      <c r="BJ145" s="25" t="s">
        <v>28</v>
      </c>
      <c r="BK145" s="215">
        <f t="shared" si="39"/>
        <v>0</v>
      </c>
      <c r="BL145" s="25" t="s">
        <v>465</v>
      </c>
      <c r="BM145" s="25" t="s">
        <v>1925</v>
      </c>
    </row>
    <row r="146" spans="2:65" s="1" customFormat="1" ht="38.25" customHeight="1">
      <c r="B146" s="42"/>
      <c r="C146" s="204" t="s">
        <v>393</v>
      </c>
      <c r="D146" s="204" t="s">
        <v>169</v>
      </c>
      <c r="E146" s="205" t="s">
        <v>248</v>
      </c>
      <c r="F146" s="206" t="s">
        <v>1926</v>
      </c>
      <c r="G146" s="207" t="s">
        <v>21</v>
      </c>
      <c r="H146" s="208">
        <v>7</v>
      </c>
      <c r="I146" s="209"/>
      <c r="J146" s="210">
        <f t="shared" si="30"/>
        <v>0</v>
      </c>
      <c r="K146" s="206" t="s">
        <v>21</v>
      </c>
      <c r="L146" s="62"/>
      <c r="M146" s="211" t="s">
        <v>21</v>
      </c>
      <c r="N146" s="212" t="s">
        <v>46</v>
      </c>
      <c r="O146" s="43"/>
      <c r="P146" s="213">
        <f t="shared" si="31"/>
        <v>0</v>
      </c>
      <c r="Q146" s="213">
        <v>0</v>
      </c>
      <c r="R146" s="213">
        <f t="shared" si="32"/>
        <v>0</v>
      </c>
      <c r="S146" s="213">
        <v>0</v>
      </c>
      <c r="T146" s="214">
        <f t="shared" si="33"/>
        <v>0</v>
      </c>
      <c r="AR146" s="25" t="s">
        <v>465</v>
      </c>
      <c r="AT146" s="25" t="s">
        <v>169</v>
      </c>
      <c r="AU146" s="25" t="s">
        <v>83</v>
      </c>
      <c r="AY146" s="25" t="s">
        <v>167</v>
      </c>
      <c r="BE146" s="215">
        <f t="shared" si="34"/>
        <v>0</v>
      </c>
      <c r="BF146" s="215">
        <f t="shared" si="35"/>
        <v>0</v>
      </c>
      <c r="BG146" s="215">
        <f t="shared" si="36"/>
        <v>0</v>
      </c>
      <c r="BH146" s="215">
        <f t="shared" si="37"/>
        <v>0</v>
      </c>
      <c r="BI146" s="215">
        <f t="shared" si="38"/>
        <v>0</v>
      </c>
      <c r="BJ146" s="25" t="s">
        <v>28</v>
      </c>
      <c r="BK146" s="215">
        <f t="shared" si="39"/>
        <v>0</v>
      </c>
      <c r="BL146" s="25" t="s">
        <v>465</v>
      </c>
      <c r="BM146" s="25" t="s">
        <v>1927</v>
      </c>
    </row>
    <row r="147" spans="2:65" s="1" customFormat="1" ht="16.5" customHeight="1">
      <c r="B147" s="42"/>
      <c r="C147" s="204" t="s">
        <v>397</v>
      </c>
      <c r="D147" s="204" t="s">
        <v>169</v>
      </c>
      <c r="E147" s="205" t="s">
        <v>251</v>
      </c>
      <c r="F147" s="206" t="s">
        <v>1877</v>
      </c>
      <c r="G147" s="207" t="s">
        <v>21</v>
      </c>
      <c r="H147" s="208">
        <v>7</v>
      </c>
      <c r="I147" s="209"/>
      <c r="J147" s="210">
        <f t="shared" si="30"/>
        <v>0</v>
      </c>
      <c r="K147" s="206" t="s">
        <v>21</v>
      </c>
      <c r="L147" s="62"/>
      <c r="M147" s="211" t="s">
        <v>21</v>
      </c>
      <c r="N147" s="212" t="s">
        <v>46</v>
      </c>
      <c r="O147" s="43"/>
      <c r="P147" s="213">
        <f t="shared" si="31"/>
        <v>0</v>
      </c>
      <c r="Q147" s="213">
        <v>0</v>
      </c>
      <c r="R147" s="213">
        <f t="shared" si="32"/>
        <v>0</v>
      </c>
      <c r="S147" s="213">
        <v>0</v>
      </c>
      <c r="T147" s="214">
        <f t="shared" si="33"/>
        <v>0</v>
      </c>
      <c r="AR147" s="25" t="s">
        <v>465</v>
      </c>
      <c r="AT147" s="25" t="s">
        <v>169</v>
      </c>
      <c r="AU147" s="25" t="s">
        <v>83</v>
      </c>
      <c r="AY147" s="25" t="s">
        <v>167</v>
      </c>
      <c r="BE147" s="215">
        <f t="shared" si="34"/>
        <v>0</v>
      </c>
      <c r="BF147" s="215">
        <f t="shared" si="35"/>
        <v>0</v>
      </c>
      <c r="BG147" s="215">
        <f t="shared" si="36"/>
        <v>0</v>
      </c>
      <c r="BH147" s="215">
        <f t="shared" si="37"/>
        <v>0</v>
      </c>
      <c r="BI147" s="215">
        <f t="shared" si="38"/>
        <v>0</v>
      </c>
      <c r="BJ147" s="25" t="s">
        <v>28</v>
      </c>
      <c r="BK147" s="215">
        <f t="shared" si="39"/>
        <v>0</v>
      </c>
      <c r="BL147" s="25" t="s">
        <v>465</v>
      </c>
      <c r="BM147" s="25" t="s">
        <v>1928</v>
      </c>
    </row>
    <row r="148" spans="2:65" s="1" customFormat="1" ht="16.5" customHeight="1">
      <c r="B148" s="42"/>
      <c r="C148" s="204" t="s">
        <v>403</v>
      </c>
      <c r="D148" s="204" t="s">
        <v>169</v>
      </c>
      <c r="E148" s="205" t="s">
        <v>259</v>
      </c>
      <c r="F148" s="206" t="s">
        <v>1929</v>
      </c>
      <c r="G148" s="207" t="s">
        <v>21</v>
      </c>
      <c r="H148" s="208">
        <v>7</v>
      </c>
      <c r="I148" s="209"/>
      <c r="J148" s="210">
        <f t="shared" si="30"/>
        <v>0</v>
      </c>
      <c r="K148" s="206" t="s">
        <v>21</v>
      </c>
      <c r="L148" s="62"/>
      <c r="M148" s="211" t="s">
        <v>21</v>
      </c>
      <c r="N148" s="212" t="s">
        <v>46</v>
      </c>
      <c r="O148" s="43"/>
      <c r="P148" s="213">
        <f t="shared" si="31"/>
        <v>0</v>
      </c>
      <c r="Q148" s="213">
        <v>0</v>
      </c>
      <c r="R148" s="213">
        <f t="shared" si="32"/>
        <v>0</v>
      </c>
      <c r="S148" s="213">
        <v>0</v>
      </c>
      <c r="T148" s="214">
        <f t="shared" si="33"/>
        <v>0</v>
      </c>
      <c r="AR148" s="25" t="s">
        <v>465</v>
      </c>
      <c r="AT148" s="25" t="s">
        <v>169</v>
      </c>
      <c r="AU148" s="25" t="s">
        <v>83</v>
      </c>
      <c r="AY148" s="25" t="s">
        <v>167</v>
      </c>
      <c r="BE148" s="215">
        <f t="shared" si="34"/>
        <v>0</v>
      </c>
      <c r="BF148" s="215">
        <f t="shared" si="35"/>
        <v>0</v>
      </c>
      <c r="BG148" s="215">
        <f t="shared" si="36"/>
        <v>0</v>
      </c>
      <c r="BH148" s="215">
        <f t="shared" si="37"/>
        <v>0</v>
      </c>
      <c r="BI148" s="215">
        <f t="shared" si="38"/>
        <v>0</v>
      </c>
      <c r="BJ148" s="25" t="s">
        <v>28</v>
      </c>
      <c r="BK148" s="215">
        <f t="shared" si="39"/>
        <v>0</v>
      </c>
      <c r="BL148" s="25" t="s">
        <v>465</v>
      </c>
      <c r="BM148" s="25" t="s">
        <v>1930</v>
      </c>
    </row>
    <row r="149" spans="2:65" s="1" customFormat="1" ht="16.5" customHeight="1">
      <c r="B149" s="42"/>
      <c r="C149" s="204" t="s">
        <v>406</v>
      </c>
      <c r="D149" s="204" t="s">
        <v>169</v>
      </c>
      <c r="E149" s="205" t="s">
        <v>265</v>
      </c>
      <c r="F149" s="206" t="s">
        <v>1883</v>
      </c>
      <c r="G149" s="207" t="s">
        <v>21</v>
      </c>
      <c r="H149" s="208">
        <v>6</v>
      </c>
      <c r="I149" s="209"/>
      <c r="J149" s="210">
        <f t="shared" si="30"/>
        <v>0</v>
      </c>
      <c r="K149" s="206" t="s">
        <v>21</v>
      </c>
      <c r="L149" s="62"/>
      <c r="M149" s="211" t="s">
        <v>21</v>
      </c>
      <c r="N149" s="212" t="s">
        <v>46</v>
      </c>
      <c r="O149" s="43"/>
      <c r="P149" s="213">
        <f t="shared" si="31"/>
        <v>0</v>
      </c>
      <c r="Q149" s="213">
        <v>0</v>
      </c>
      <c r="R149" s="213">
        <f t="shared" si="32"/>
        <v>0</v>
      </c>
      <c r="S149" s="213">
        <v>0</v>
      </c>
      <c r="T149" s="214">
        <f t="shared" si="33"/>
        <v>0</v>
      </c>
      <c r="AR149" s="25" t="s">
        <v>465</v>
      </c>
      <c r="AT149" s="25" t="s">
        <v>169</v>
      </c>
      <c r="AU149" s="25" t="s">
        <v>83</v>
      </c>
      <c r="AY149" s="25" t="s">
        <v>167</v>
      </c>
      <c r="BE149" s="215">
        <f t="shared" si="34"/>
        <v>0</v>
      </c>
      <c r="BF149" s="215">
        <f t="shared" si="35"/>
        <v>0</v>
      </c>
      <c r="BG149" s="215">
        <f t="shared" si="36"/>
        <v>0</v>
      </c>
      <c r="BH149" s="215">
        <f t="shared" si="37"/>
        <v>0</v>
      </c>
      <c r="BI149" s="215">
        <f t="shared" si="38"/>
        <v>0</v>
      </c>
      <c r="BJ149" s="25" t="s">
        <v>28</v>
      </c>
      <c r="BK149" s="215">
        <f t="shared" si="39"/>
        <v>0</v>
      </c>
      <c r="BL149" s="25" t="s">
        <v>465</v>
      </c>
      <c r="BM149" s="25" t="s">
        <v>1931</v>
      </c>
    </row>
    <row r="150" spans="2:65" s="1" customFormat="1" ht="16.5" customHeight="1">
      <c r="B150" s="42"/>
      <c r="C150" s="204" t="s">
        <v>412</v>
      </c>
      <c r="D150" s="204" t="s">
        <v>169</v>
      </c>
      <c r="E150" s="205" t="s">
        <v>9</v>
      </c>
      <c r="F150" s="206" t="s">
        <v>1886</v>
      </c>
      <c r="G150" s="207" t="s">
        <v>21</v>
      </c>
      <c r="H150" s="208">
        <v>60</v>
      </c>
      <c r="I150" s="209"/>
      <c r="J150" s="210">
        <f t="shared" si="30"/>
        <v>0</v>
      </c>
      <c r="K150" s="206" t="s">
        <v>21</v>
      </c>
      <c r="L150" s="62"/>
      <c r="M150" s="211" t="s">
        <v>21</v>
      </c>
      <c r="N150" s="212" t="s">
        <v>46</v>
      </c>
      <c r="O150" s="43"/>
      <c r="P150" s="213">
        <f t="shared" si="31"/>
        <v>0</v>
      </c>
      <c r="Q150" s="213">
        <v>0</v>
      </c>
      <c r="R150" s="213">
        <f t="shared" si="32"/>
        <v>0</v>
      </c>
      <c r="S150" s="213">
        <v>0</v>
      </c>
      <c r="T150" s="214">
        <f t="shared" si="33"/>
        <v>0</v>
      </c>
      <c r="AR150" s="25" t="s">
        <v>465</v>
      </c>
      <c r="AT150" s="25" t="s">
        <v>169</v>
      </c>
      <c r="AU150" s="25" t="s">
        <v>83</v>
      </c>
      <c r="AY150" s="25" t="s">
        <v>167</v>
      </c>
      <c r="BE150" s="215">
        <f t="shared" si="34"/>
        <v>0</v>
      </c>
      <c r="BF150" s="215">
        <f t="shared" si="35"/>
        <v>0</v>
      </c>
      <c r="BG150" s="215">
        <f t="shared" si="36"/>
        <v>0</v>
      </c>
      <c r="BH150" s="215">
        <f t="shared" si="37"/>
        <v>0</v>
      </c>
      <c r="BI150" s="215">
        <f t="shared" si="38"/>
        <v>0</v>
      </c>
      <c r="BJ150" s="25" t="s">
        <v>28</v>
      </c>
      <c r="BK150" s="215">
        <f t="shared" si="39"/>
        <v>0</v>
      </c>
      <c r="BL150" s="25" t="s">
        <v>465</v>
      </c>
      <c r="BM150" s="25" t="s">
        <v>1932</v>
      </c>
    </row>
    <row r="151" spans="2:65" s="1" customFormat="1" ht="16.5" customHeight="1">
      <c r="B151" s="42"/>
      <c r="C151" s="204" t="s">
        <v>418</v>
      </c>
      <c r="D151" s="204" t="s">
        <v>169</v>
      </c>
      <c r="E151" s="205" t="s">
        <v>275</v>
      </c>
      <c r="F151" s="206" t="s">
        <v>1889</v>
      </c>
      <c r="G151" s="207" t="s">
        <v>21</v>
      </c>
      <c r="H151" s="208">
        <v>4</v>
      </c>
      <c r="I151" s="209"/>
      <c r="J151" s="210">
        <f t="shared" si="30"/>
        <v>0</v>
      </c>
      <c r="K151" s="206" t="s">
        <v>21</v>
      </c>
      <c r="L151" s="62"/>
      <c r="M151" s="211" t="s">
        <v>21</v>
      </c>
      <c r="N151" s="212" t="s">
        <v>46</v>
      </c>
      <c r="O151" s="43"/>
      <c r="P151" s="213">
        <f t="shared" si="31"/>
        <v>0</v>
      </c>
      <c r="Q151" s="213">
        <v>0</v>
      </c>
      <c r="R151" s="213">
        <f t="shared" si="32"/>
        <v>0</v>
      </c>
      <c r="S151" s="213">
        <v>0</v>
      </c>
      <c r="T151" s="214">
        <f t="shared" si="33"/>
        <v>0</v>
      </c>
      <c r="AR151" s="25" t="s">
        <v>465</v>
      </c>
      <c r="AT151" s="25" t="s">
        <v>169</v>
      </c>
      <c r="AU151" s="25" t="s">
        <v>83</v>
      </c>
      <c r="AY151" s="25" t="s">
        <v>167</v>
      </c>
      <c r="BE151" s="215">
        <f t="shared" si="34"/>
        <v>0</v>
      </c>
      <c r="BF151" s="215">
        <f t="shared" si="35"/>
        <v>0</v>
      </c>
      <c r="BG151" s="215">
        <f t="shared" si="36"/>
        <v>0</v>
      </c>
      <c r="BH151" s="215">
        <f t="shared" si="37"/>
        <v>0</v>
      </c>
      <c r="BI151" s="215">
        <f t="shared" si="38"/>
        <v>0</v>
      </c>
      <c r="BJ151" s="25" t="s">
        <v>28</v>
      </c>
      <c r="BK151" s="215">
        <f t="shared" si="39"/>
        <v>0</v>
      </c>
      <c r="BL151" s="25" t="s">
        <v>465</v>
      </c>
      <c r="BM151" s="25" t="s">
        <v>1933</v>
      </c>
    </row>
    <row r="152" spans="2:65" s="1" customFormat="1" ht="16.5" customHeight="1">
      <c r="B152" s="42"/>
      <c r="C152" s="204" t="s">
        <v>422</v>
      </c>
      <c r="D152" s="204" t="s">
        <v>169</v>
      </c>
      <c r="E152" s="205" t="s">
        <v>279</v>
      </c>
      <c r="F152" s="206" t="s">
        <v>1892</v>
      </c>
      <c r="G152" s="207" t="s">
        <v>21</v>
      </c>
      <c r="H152" s="208">
        <v>16</v>
      </c>
      <c r="I152" s="209"/>
      <c r="J152" s="210">
        <f t="shared" si="30"/>
        <v>0</v>
      </c>
      <c r="K152" s="206" t="s">
        <v>21</v>
      </c>
      <c r="L152" s="62"/>
      <c r="M152" s="211" t="s">
        <v>21</v>
      </c>
      <c r="N152" s="212" t="s">
        <v>46</v>
      </c>
      <c r="O152" s="43"/>
      <c r="P152" s="213">
        <f t="shared" si="31"/>
        <v>0</v>
      </c>
      <c r="Q152" s="213">
        <v>0</v>
      </c>
      <c r="R152" s="213">
        <f t="shared" si="32"/>
        <v>0</v>
      </c>
      <c r="S152" s="213">
        <v>0</v>
      </c>
      <c r="T152" s="214">
        <f t="shared" si="33"/>
        <v>0</v>
      </c>
      <c r="AR152" s="25" t="s">
        <v>465</v>
      </c>
      <c r="AT152" s="25" t="s">
        <v>169</v>
      </c>
      <c r="AU152" s="25" t="s">
        <v>83</v>
      </c>
      <c r="AY152" s="25" t="s">
        <v>167</v>
      </c>
      <c r="BE152" s="215">
        <f t="shared" si="34"/>
        <v>0</v>
      </c>
      <c r="BF152" s="215">
        <f t="shared" si="35"/>
        <v>0</v>
      </c>
      <c r="BG152" s="215">
        <f t="shared" si="36"/>
        <v>0</v>
      </c>
      <c r="BH152" s="215">
        <f t="shared" si="37"/>
        <v>0</v>
      </c>
      <c r="BI152" s="215">
        <f t="shared" si="38"/>
        <v>0</v>
      </c>
      <c r="BJ152" s="25" t="s">
        <v>28</v>
      </c>
      <c r="BK152" s="215">
        <f t="shared" si="39"/>
        <v>0</v>
      </c>
      <c r="BL152" s="25" t="s">
        <v>465</v>
      </c>
      <c r="BM152" s="25" t="s">
        <v>1934</v>
      </c>
    </row>
    <row r="153" spans="2:65" s="1" customFormat="1" ht="16.5" customHeight="1">
      <c r="B153" s="42"/>
      <c r="C153" s="204" t="s">
        <v>426</v>
      </c>
      <c r="D153" s="204" t="s">
        <v>169</v>
      </c>
      <c r="E153" s="205" t="s">
        <v>282</v>
      </c>
      <c r="F153" s="206" t="s">
        <v>1895</v>
      </c>
      <c r="G153" s="207" t="s">
        <v>21</v>
      </c>
      <c r="H153" s="208">
        <v>45</v>
      </c>
      <c r="I153" s="209"/>
      <c r="J153" s="210">
        <f t="shared" si="30"/>
        <v>0</v>
      </c>
      <c r="K153" s="206" t="s">
        <v>21</v>
      </c>
      <c r="L153" s="62"/>
      <c r="M153" s="211" t="s">
        <v>21</v>
      </c>
      <c r="N153" s="212" t="s">
        <v>46</v>
      </c>
      <c r="O153" s="43"/>
      <c r="P153" s="213">
        <f t="shared" si="31"/>
        <v>0</v>
      </c>
      <c r="Q153" s="213">
        <v>0</v>
      </c>
      <c r="R153" s="213">
        <f t="shared" si="32"/>
        <v>0</v>
      </c>
      <c r="S153" s="213">
        <v>0</v>
      </c>
      <c r="T153" s="214">
        <f t="shared" si="33"/>
        <v>0</v>
      </c>
      <c r="AR153" s="25" t="s">
        <v>465</v>
      </c>
      <c r="AT153" s="25" t="s">
        <v>169</v>
      </c>
      <c r="AU153" s="25" t="s">
        <v>83</v>
      </c>
      <c r="AY153" s="25" t="s">
        <v>167</v>
      </c>
      <c r="BE153" s="215">
        <f t="shared" si="34"/>
        <v>0</v>
      </c>
      <c r="BF153" s="215">
        <f t="shared" si="35"/>
        <v>0</v>
      </c>
      <c r="BG153" s="215">
        <f t="shared" si="36"/>
        <v>0</v>
      </c>
      <c r="BH153" s="215">
        <f t="shared" si="37"/>
        <v>0</v>
      </c>
      <c r="BI153" s="215">
        <f t="shared" si="38"/>
        <v>0</v>
      </c>
      <c r="BJ153" s="25" t="s">
        <v>28</v>
      </c>
      <c r="BK153" s="215">
        <f t="shared" si="39"/>
        <v>0</v>
      </c>
      <c r="BL153" s="25" t="s">
        <v>465</v>
      </c>
      <c r="BM153" s="25" t="s">
        <v>1935</v>
      </c>
    </row>
    <row r="154" spans="2:65" s="1" customFormat="1" ht="16.5" customHeight="1">
      <c r="B154" s="42"/>
      <c r="C154" s="204" t="s">
        <v>430</v>
      </c>
      <c r="D154" s="204" t="s">
        <v>169</v>
      </c>
      <c r="E154" s="205" t="s">
        <v>287</v>
      </c>
      <c r="F154" s="206" t="s">
        <v>1898</v>
      </c>
      <c r="G154" s="207" t="s">
        <v>21</v>
      </c>
      <c r="H154" s="208">
        <v>800</v>
      </c>
      <c r="I154" s="209"/>
      <c r="J154" s="210">
        <f t="shared" si="30"/>
        <v>0</v>
      </c>
      <c r="K154" s="206" t="s">
        <v>21</v>
      </c>
      <c r="L154" s="62"/>
      <c r="M154" s="211" t="s">
        <v>21</v>
      </c>
      <c r="N154" s="212" t="s">
        <v>46</v>
      </c>
      <c r="O154" s="43"/>
      <c r="P154" s="213">
        <f t="shared" si="31"/>
        <v>0</v>
      </c>
      <c r="Q154" s="213">
        <v>0</v>
      </c>
      <c r="R154" s="213">
        <f t="shared" si="32"/>
        <v>0</v>
      </c>
      <c r="S154" s="213">
        <v>0</v>
      </c>
      <c r="T154" s="214">
        <f t="shared" si="33"/>
        <v>0</v>
      </c>
      <c r="AR154" s="25" t="s">
        <v>465</v>
      </c>
      <c r="AT154" s="25" t="s">
        <v>169</v>
      </c>
      <c r="AU154" s="25" t="s">
        <v>83</v>
      </c>
      <c r="AY154" s="25" t="s">
        <v>167</v>
      </c>
      <c r="BE154" s="215">
        <f t="shared" si="34"/>
        <v>0</v>
      </c>
      <c r="BF154" s="215">
        <f t="shared" si="35"/>
        <v>0</v>
      </c>
      <c r="BG154" s="215">
        <f t="shared" si="36"/>
        <v>0</v>
      </c>
      <c r="BH154" s="215">
        <f t="shared" si="37"/>
        <v>0</v>
      </c>
      <c r="BI154" s="215">
        <f t="shared" si="38"/>
        <v>0</v>
      </c>
      <c r="BJ154" s="25" t="s">
        <v>28</v>
      </c>
      <c r="BK154" s="215">
        <f t="shared" si="39"/>
        <v>0</v>
      </c>
      <c r="BL154" s="25" t="s">
        <v>465</v>
      </c>
      <c r="BM154" s="25" t="s">
        <v>1936</v>
      </c>
    </row>
    <row r="155" spans="2:65" s="1" customFormat="1" ht="25.5" customHeight="1">
      <c r="B155" s="42"/>
      <c r="C155" s="204" t="s">
        <v>434</v>
      </c>
      <c r="D155" s="204" t="s">
        <v>169</v>
      </c>
      <c r="E155" s="205" t="s">
        <v>291</v>
      </c>
      <c r="F155" s="206" t="s">
        <v>1901</v>
      </c>
      <c r="G155" s="207" t="s">
        <v>21</v>
      </c>
      <c r="H155" s="208">
        <v>25</v>
      </c>
      <c r="I155" s="209"/>
      <c r="J155" s="210">
        <f t="shared" si="30"/>
        <v>0</v>
      </c>
      <c r="K155" s="206" t="s">
        <v>21</v>
      </c>
      <c r="L155" s="62"/>
      <c r="M155" s="211" t="s">
        <v>21</v>
      </c>
      <c r="N155" s="212" t="s">
        <v>46</v>
      </c>
      <c r="O155" s="43"/>
      <c r="P155" s="213">
        <f t="shared" si="31"/>
        <v>0</v>
      </c>
      <c r="Q155" s="213">
        <v>0</v>
      </c>
      <c r="R155" s="213">
        <f t="shared" si="32"/>
        <v>0</v>
      </c>
      <c r="S155" s="213">
        <v>0</v>
      </c>
      <c r="T155" s="214">
        <f t="shared" si="33"/>
        <v>0</v>
      </c>
      <c r="AR155" s="25" t="s">
        <v>465</v>
      </c>
      <c r="AT155" s="25" t="s">
        <v>169</v>
      </c>
      <c r="AU155" s="25" t="s">
        <v>83</v>
      </c>
      <c r="AY155" s="25" t="s">
        <v>167</v>
      </c>
      <c r="BE155" s="215">
        <f t="shared" si="34"/>
        <v>0</v>
      </c>
      <c r="BF155" s="215">
        <f t="shared" si="35"/>
        <v>0</v>
      </c>
      <c r="BG155" s="215">
        <f t="shared" si="36"/>
        <v>0</v>
      </c>
      <c r="BH155" s="215">
        <f t="shared" si="37"/>
        <v>0</v>
      </c>
      <c r="BI155" s="215">
        <f t="shared" si="38"/>
        <v>0</v>
      </c>
      <c r="BJ155" s="25" t="s">
        <v>28</v>
      </c>
      <c r="BK155" s="215">
        <f t="shared" si="39"/>
        <v>0</v>
      </c>
      <c r="BL155" s="25" t="s">
        <v>465</v>
      </c>
      <c r="BM155" s="25" t="s">
        <v>1937</v>
      </c>
    </row>
    <row r="156" spans="2:65" s="1" customFormat="1" ht="25.5" customHeight="1">
      <c r="B156" s="42"/>
      <c r="C156" s="204" t="s">
        <v>440</v>
      </c>
      <c r="D156" s="204" t="s">
        <v>169</v>
      </c>
      <c r="E156" s="205" t="s">
        <v>294</v>
      </c>
      <c r="F156" s="206" t="s">
        <v>1904</v>
      </c>
      <c r="G156" s="207" t="s">
        <v>21</v>
      </c>
      <c r="H156" s="208">
        <v>60</v>
      </c>
      <c r="I156" s="209"/>
      <c r="J156" s="210">
        <f t="shared" si="30"/>
        <v>0</v>
      </c>
      <c r="K156" s="206" t="s">
        <v>21</v>
      </c>
      <c r="L156" s="62"/>
      <c r="M156" s="211" t="s">
        <v>21</v>
      </c>
      <c r="N156" s="212" t="s">
        <v>46</v>
      </c>
      <c r="O156" s="43"/>
      <c r="P156" s="213">
        <f t="shared" si="31"/>
        <v>0</v>
      </c>
      <c r="Q156" s="213">
        <v>0</v>
      </c>
      <c r="R156" s="213">
        <f t="shared" si="32"/>
        <v>0</v>
      </c>
      <c r="S156" s="213">
        <v>0</v>
      </c>
      <c r="T156" s="214">
        <f t="shared" si="33"/>
        <v>0</v>
      </c>
      <c r="AR156" s="25" t="s">
        <v>465</v>
      </c>
      <c r="AT156" s="25" t="s">
        <v>169</v>
      </c>
      <c r="AU156" s="25" t="s">
        <v>83</v>
      </c>
      <c r="AY156" s="25" t="s">
        <v>167</v>
      </c>
      <c r="BE156" s="215">
        <f t="shared" si="34"/>
        <v>0</v>
      </c>
      <c r="BF156" s="215">
        <f t="shared" si="35"/>
        <v>0</v>
      </c>
      <c r="BG156" s="215">
        <f t="shared" si="36"/>
        <v>0</v>
      </c>
      <c r="BH156" s="215">
        <f t="shared" si="37"/>
        <v>0</v>
      </c>
      <c r="BI156" s="215">
        <f t="shared" si="38"/>
        <v>0</v>
      </c>
      <c r="BJ156" s="25" t="s">
        <v>28</v>
      </c>
      <c r="BK156" s="215">
        <f t="shared" si="39"/>
        <v>0</v>
      </c>
      <c r="BL156" s="25" t="s">
        <v>465</v>
      </c>
      <c r="BM156" s="25" t="s">
        <v>1938</v>
      </c>
    </row>
    <row r="157" spans="2:65" s="11" customFormat="1" ht="29.85" customHeight="1">
      <c r="B157" s="188"/>
      <c r="C157" s="189"/>
      <c r="D157" s="190" t="s">
        <v>74</v>
      </c>
      <c r="E157" s="202" t="s">
        <v>1939</v>
      </c>
      <c r="F157" s="202" t="s">
        <v>1746</v>
      </c>
      <c r="G157" s="189"/>
      <c r="H157" s="189"/>
      <c r="I157" s="192"/>
      <c r="J157" s="203">
        <f>BK157</f>
        <v>0</v>
      </c>
      <c r="K157" s="189"/>
      <c r="L157" s="194"/>
      <c r="M157" s="195"/>
      <c r="N157" s="196"/>
      <c r="O157" s="196"/>
      <c r="P157" s="197">
        <f>SUM(P158:P159)</f>
        <v>0</v>
      </c>
      <c r="Q157" s="196"/>
      <c r="R157" s="197">
        <f>SUM(R158:R159)</f>
        <v>0</v>
      </c>
      <c r="S157" s="196"/>
      <c r="T157" s="198">
        <f>SUM(T158:T159)</f>
        <v>0</v>
      </c>
      <c r="AR157" s="199" t="s">
        <v>178</v>
      </c>
      <c r="AT157" s="200" t="s">
        <v>74</v>
      </c>
      <c r="AU157" s="200" t="s">
        <v>28</v>
      </c>
      <c r="AY157" s="199" t="s">
        <v>167</v>
      </c>
      <c r="BK157" s="201">
        <f>SUM(BK158:BK159)</f>
        <v>0</v>
      </c>
    </row>
    <row r="158" spans="2:65" s="1" customFormat="1" ht="16.5" customHeight="1">
      <c r="B158" s="42"/>
      <c r="C158" s="204" t="s">
        <v>444</v>
      </c>
      <c r="D158" s="204" t="s">
        <v>169</v>
      </c>
      <c r="E158" s="205" t="s">
        <v>1747</v>
      </c>
      <c r="F158" s="206" t="s">
        <v>1748</v>
      </c>
      <c r="G158" s="207" t="s">
        <v>21</v>
      </c>
      <c r="H158" s="208">
        <v>250</v>
      </c>
      <c r="I158" s="209"/>
      <c r="J158" s="210">
        <f>ROUND(I158*H158,1)</f>
        <v>0</v>
      </c>
      <c r="K158" s="206" t="s">
        <v>21</v>
      </c>
      <c r="L158" s="62"/>
      <c r="M158" s="211" t="s">
        <v>21</v>
      </c>
      <c r="N158" s="212" t="s">
        <v>46</v>
      </c>
      <c r="O158" s="43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25" t="s">
        <v>465</v>
      </c>
      <c r="AT158" s="25" t="s">
        <v>169</v>
      </c>
      <c r="AU158" s="25" t="s">
        <v>83</v>
      </c>
      <c r="AY158" s="25" t="s">
        <v>167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5" t="s">
        <v>28</v>
      </c>
      <c r="BK158" s="215">
        <f>ROUND(I158*H158,1)</f>
        <v>0</v>
      </c>
      <c r="BL158" s="25" t="s">
        <v>465</v>
      </c>
      <c r="BM158" s="25" t="s">
        <v>1940</v>
      </c>
    </row>
    <row r="159" spans="2:65" s="1" customFormat="1" ht="16.5" customHeight="1">
      <c r="B159" s="42"/>
      <c r="C159" s="204" t="s">
        <v>448</v>
      </c>
      <c r="D159" s="204" t="s">
        <v>169</v>
      </c>
      <c r="E159" s="205" t="s">
        <v>1749</v>
      </c>
      <c r="F159" s="206" t="s">
        <v>1750</v>
      </c>
      <c r="G159" s="207" t="s">
        <v>21</v>
      </c>
      <c r="H159" s="208">
        <v>145</v>
      </c>
      <c r="I159" s="209"/>
      <c r="J159" s="210">
        <f>ROUND(I159*H159,1)</f>
        <v>0</v>
      </c>
      <c r="K159" s="206" t="s">
        <v>21</v>
      </c>
      <c r="L159" s="62"/>
      <c r="M159" s="211" t="s">
        <v>21</v>
      </c>
      <c r="N159" s="212" t="s">
        <v>46</v>
      </c>
      <c r="O159" s="43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25" t="s">
        <v>465</v>
      </c>
      <c r="AT159" s="25" t="s">
        <v>169</v>
      </c>
      <c r="AU159" s="25" t="s">
        <v>83</v>
      </c>
      <c r="AY159" s="25" t="s">
        <v>167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25" t="s">
        <v>28</v>
      </c>
      <c r="BK159" s="215">
        <f>ROUND(I159*H159,1)</f>
        <v>0</v>
      </c>
      <c r="BL159" s="25" t="s">
        <v>465</v>
      </c>
      <c r="BM159" s="25" t="s">
        <v>1941</v>
      </c>
    </row>
    <row r="160" spans="2:65" s="11" customFormat="1" ht="29.85" customHeight="1">
      <c r="B160" s="188"/>
      <c r="C160" s="189"/>
      <c r="D160" s="190" t="s">
        <v>74</v>
      </c>
      <c r="E160" s="202" t="s">
        <v>1739</v>
      </c>
      <c r="F160" s="202" t="s">
        <v>1942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SUM(P161:P162)</f>
        <v>0</v>
      </c>
      <c r="Q160" s="196"/>
      <c r="R160" s="197">
        <f>SUM(R161:R162)</f>
        <v>0</v>
      </c>
      <c r="S160" s="196"/>
      <c r="T160" s="198">
        <f>SUM(T161:T162)</f>
        <v>0</v>
      </c>
      <c r="AR160" s="199" t="s">
        <v>178</v>
      </c>
      <c r="AT160" s="200" t="s">
        <v>74</v>
      </c>
      <c r="AU160" s="200" t="s">
        <v>28</v>
      </c>
      <c r="AY160" s="199" t="s">
        <v>167</v>
      </c>
      <c r="BK160" s="201">
        <f>SUM(BK161:BK162)</f>
        <v>0</v>
      </c>
    </row>
    <row r="161" spans="2:65" s="1" customFormat="1" ht="16.5" customHeight="1">
      <c r="B161" s="42"/>
      <c r="C161" s="204" t="s">
        <v>453</v>
      </c>
      <c r="D161" s="204" t="s">
        <v>169</v>
      </c>
      <c r="E161" s="205" t="s">
        <v>1943</v>
      </c>
      <c r="F161" s="206" t="s">
        <v>1944</v>
      </c>
      <c r="G161" s="207" t="s">
        <v>614</v>
      </c>
      <c r="H161" s="270"/>
      <c r="I161" s="209"/>
      <c r="J161" s="210">
        <f>ROUND(I161*H161,1)</f>
        <v>0</v>
      </c>
      <c r="K161" s="206" t="s">
        <v>21</v>
      </c>
      <c r="L161" s="62"/>
      <c r="M161" s="211" t="s">
        <v>21</v>
      </c>
      <c r="N161" s="212" t="s">
        <v>46</v>
      </c>
      <c r="O161" s="43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AR161" s="25" t="s">
        <v>465</v>
      </c>
      <c r="AT161" s="25" t="s">
        <v>169</v>
      </c>
      <c r="AU161" s="25" t="s">
        <v>83</v>
      </c>
      <c r="AY161" s="25" t="s">
        <v>167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25" t="s">
        <v>28</v>
      </c>
      <c r="BK161" s="215">
        <f>ROUND(I161*H161,1)</f>
        <v>0</v>
      </c>
      <c r="BL161" s="25" t="s">
        <v>465</v>
      </c>
      <c r="BM161" s="25" t="s">
        <v>1945</v>
      </c>
    </row>
    <row r="162" spans="2:65" s="1" customFormat="1" ht="16.5" customHeight="1">
      <c r="B162" s="42"/>
      <c r="C162" s="204" t="s">
        <v>457</v>
      </c>
      <c r="D162" s="204" t="s">
        <v>169</v>
      </c>
      <c r="E162" s="205" t="s">
        <v>1946</v>
      </c>
      <c r="F162" s="206" t="s">
        <v>1947</v>
      </c>
      <c r="G162" s="207" t="s">
        <v>614</v>
      </c>
      <c r="H162" s="270"/>
      <c r="I162" s="209"/>
      <c r="J162" s="210">
        <f>ROUND(I162*H162,1)</f>
        <v>0</v>
      </c>
      <c r="K162" s="206" t="s">
        <v>21</v>
      </c>
      <c r="L162" s="62"/>
      <c r="M162" s="211" t="s">
        <v>21</v>
      </c>
      <c r="N162" s="212" t="s">
        <v>46</v>
      </c>
      <c r="O162" s="43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AR162" s="25" t="s">
        <v>465</v>
      </c>
      <c r="AT162" s="25" t="s">
        <v>169</v>
      </c>
      <c r="AU162" s="25" t="s">
        <v>83</v>
      </c>
      <c r="AY162" s="25" t="s">
        <v>167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25" t="s">
        <v>28</v>
      </c>
      <c r="BK162" s="215">
        <f>ROUND(I162*H162,1)</f>
        <v>0</v>
      </c>
      <c r="BL162" s="25" t="s">
        <v>465</v>
      </c>
      <c r="BM162" s="25" t="s">
        <v>1948</v>
      </c>
    </row>
    <row r="163" spans="2:65" s="11" customFormat="1" ht="29.85" customHeight="1">
      <c r="B163" s="188"/>
      <c r="C163" s="189"/>
      <c r="D163" s="190" t="s">
        <v>74</v>
      </c>
      <c r="E163" s="202" t="s">
        <v>1745</v>
      </c>
      <c r="F163" s="202" t="s">
        <v>1803</v>
      </c>
      <c r="G163" s="189"/>
      <c r="H163" s="189"/>
      <c r="I163" s="192"/>
      <c r="J163" s="203">
        <f>BK163</f>
        <v>0</v>
      </c>
      <c r="K163" s="189"/>
      <c r="L163" s="194"/>
      <c r="M163" s="195"/>
      <c r="N163" s="196"/>
      <c r="O163" s="196"/>
      <c r="P163" s="197">
        <f>P164</f>
        <v>0</v>
      </c>
      <c r="Q163" s="196"/>
      <c r="R163" s="197">
        <f>R164</f>
        <v>0</v>
      </c>
      <c r="S163" s="196"/>
      <c r="T163" s="198">
        <f>T164</f>
        <v>0</v>
      </c>
      <c r="AR163" s="199" t="s">
        <v>178</v>
      </c>
      <c r="AT163" s="200" t="s">
        <v>74</v>
      </c>
      <c r="AU163" s="200" t="s">
        <v>28</v>
      </c>
      <c r="AY163" s="199" t="s">
        <v>167</v>
      </c>
      <c r="BK163" s="201">
        <f>BK164</f>
        <v>0</v>
      </c>
    </row>
    <row r="164" spans="2:65" s="1" customFormat="1" ht="16.5" customHeight="1">
      <c r="B164" s="42"/>
      <c r="C164" s="204" t="s">
        <v>461</v>
      </c>
      <c r="D164" s="204" t="s">
        <v>169</v>
      </c>
      <c r="E164" s="205" t="s">
        <v>1949</v>
      </c>
      <c r="F164" s="206" t="s">
        <v>1754</v>
      </c>
      <c r="G164" s="207" t="s">
        <v>21</v>
      </c>
      <c r="H164" s="208">
        <v>1</v>
      </c>
      <c r="I164" s="209"/>
      <c r="J164" s="210">
        <f>ROUND(I164*H164,1)</f>
        <v>0</v>
      </c>
      <c r="K164" s="206" t="s">
        <v>21</v>
      </c>
      <c r="L164" s="62"/>
      <c r="M164" s="211" t="s">
        <v>21</v>
      </c>
      <c r="N164" s="212" t="s">
        <v>46</v>
      </c>
      <c r="O164" s="43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AR164" s="25" t="s">
        <v>465</v>
      </c>
      <c r="AT164" s="25" t="s">
        <v>169</v>
      </c>
      <c r="AU164" s="25" t="s">
        <v>83</v>
      </c>
      <c r="AY164" s="25" t="s">
        <v>167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25" t="s">
        <v>28</v>
      </c>
      <c r="BK164" s="215">
        <f>ROUND(I164*H164,1)</f>
        <v>0</v>
      </c>
      <c r="BL164" s="25" t="s">
        <v>465</v>
      </c>
      <c r="BM164" s="25" t="s">
        <v>1950</v>
      </c>
    </row>
    <row r="165" spans="2:65" s="11" customFormat="1" ht="29.85" customHeight="1">
      <c r="B165" s="188"/>
      <c r="C165" s="189"/>
      <c r="D165" s="190" t="s">
        <v>74</v>
      </c>
      <c r="E165" s="202" t="s">
        <v>1751</v>
      </c>
      <c r="F165" s="202" t="s">
        <v>1805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SUM(P166:P172)</f>
        <v>0</v>
      </c>
      <c r="Q165" s="196"/>
      <c r="R165" s="197">
        <f>SUM(R166:R172)</f>
        <v>0</v>
      </c>
      <c r="S165" s="196"/>
      <c r="T165" s="198">
        <f>SUM(T166:T172)</f>
        <v>0</v>
      </c>
      <c r="AR165" s="199" t="s">
        <v>178</v>
      </c>
      <c r="AT165" s="200" t="s">
        <v>74</v>
      </c>
      <c r="AU165" s="200" t="s">
        <v>28</v>
      </c>
      <c r="AY165" s="199" t="s">
        <v>167</v>
      </c>
      <c r="BK165" s="201">
        <f>SUM(BK166:BK172)</f>
        <v>0</v>
      </c>
    </row>
    <row r="166" spans="2:65" s="1" customFormat="1" ht="16.5" customHeight="1">
      <c r="B166" s="42"/>
      <c r="C166" s="204" t="s">
        <v>465</v>
      </c>
      <c r="D166" s="204" t="s">
        <v>169</v>
      </c>
      <c r="E166" s="205" t="s">
        <v>1757</v>
      </c>
      <c r="F166" s="206" t="s">
        <v>1758</v>
      </c>
      <c r="G166" s="207" t="s">
        <v>21</v>
      </c>
      <c r="H166" s="208">
        <v>230</v>
      </c>
      <c r="I166" s="209"/>
      <c r="J166" s="210">
        <f t="shared" ref="J166:J172" si="40">ROUND(I166*H166,1)</f>
        <v>0</v>
      </c>
      <c r="K166" s="206" t="s">
        <v>21</v>
      </c>
      <c r="L166" s="62"/>
      <c r="M166" s="211" t="s">
        <v>21</v>
      </c>
      <c r="N166" s="212" t="s">
        <v>46</v>
      </c>
      <c r="O166" s="43"/>
      <c r="P166" s="213">
        <f t="shared" ref="P166:P172" si="41">O166*H166</f>
        <v>0</v>
      </c>
      <c r="Q166" s="213">
        <v>0</v>
      </c>
      <c r="R166" s="213">
        <f t="shared" ref="R166:R172" si="42">Q166*H166</f>
        <v>0</v>
      </c>
      <c r="S166" s="213">
        <v>0</v>
      </c>
      <c r="T166" s="214">
        <f t="shared" ref="T166:T172" si="43">S166*H166</f>
        <v>0</v>
      </c>
      <c r="AR166" s="25" t="s">
        <v>465</v>
      </c>
      <c r="AT166" s="25" t="s">
        <v>169</v>
      </c>
      <c r="AU166" s="25" t="s">
        <v>83</v>
      </c>
      <c r="AY166" s="25" t="s">
        <v>167</v>
      </c>
      <c r="BE166" s="215">
        <f t="shared" ref="BE166:BE172" si="44">IF(N166="základní",J166,0)</f>
        <v>0</v>
      </c>
      <c r="BF166" s="215">
        <f t="shared" ref="BF166:BF172" si="45">IF(N166="snížená",J166,0)</f>
        <v>0</v>
      </c>
      <c r="BG166" s="215">
        <f t="shared" ref="BG166:BG172" si="46">IF(N166="zákl. přenesená",J166,0)</f>
        <v>0</v>
      </c>
      <c r="BH166" s="215">
        <f t="shared" ref="BH166:BH172" si="47">IF(N166="sníž. přenesená",J166,0)</f>
        <v>0</v>
      </c>
      <c r="BI166" s="215">
        <f t="shared" ref="BI166:BI172" si="48">IF(N166="nulová",J166,0)</f>
        <v>0</v>
      </c>
      <c r="BJ166" s="25" t="s">
        <v>28</v>
      </c>
      <c r="BK166" s="215">
        <f t="shared" ref="BK166:BK172" si="49">ROUND(I166*H166,1)</f>
        <v>0</v>
      </c>
      <c r="BL166" s="25" t="s">
        <v>465</v>
      </c>
      <c r="BM166" s="25" t="s">
        <v>1951</v>
      </c>
    </row>
    <row r="167" spans="2:65" s="1" customFormat="1" ht="16.5" customHeight="1">
      <c r="B167" s="42"/>
      <c r="C167" s="204" t="s">
        <v>469</v>
      </c>
      <c r="D167" s="204" t="s">
        <v>169</v>
      </c>
      <c r="E167" s="205" t="s">
        <v>1759</v>
      </c>
      <c r="F167" s="206" t="s">
        <v>1760</v>
      </c>
      <c r="G167" s="207" t="s">
        <v>21</v>
      </c>
      <c r="H167" s="208">
        <v>100</v>
      </c>
      <c r="I167" s="209"/>
      <c r="J167" s="210">
        <f t="shared" si="40"/>
        <v>0</v>
      </c>
      <c r="K167" s="206" t="s">
        <v>21</v>
      </c>
      <c r="L167" s="62"/>
      <c r="M167" s="211" t="s">
        <v>21</v>
      </c>
      <c r="N167" s="212" t="s">
        <v>46</v>
      </c>
      <c r="O167" s="43"/>
      <c r="P167" s="213">
        <f t="shared" si="41"/>
        <v>0</v>
      </c>
      <c r="Q167" s="213">
        <v>0</v>
      </c>
      <c r="R167" s="213">
        <f t="shared" si="42"/>
        <v>0</v>
      </c>
      <c r="S167" s="213">
        <v>0</v>
      </c>
      <c r="T167" s="214">
        <f t="shared" si="43"/>
        <v>0</v>
      </c>
      <c r="AR167" s="25" t="s">
        <v>465</v>
      </c>
      <c r="AT167" s="25" t="s">
        <v>169</v>
      </c>
      <c r="AU167" s="25" t="s">
        <v>83</v>
      </c>
      <c r="AY167" s="25" t="s">
        <v>167</v>
      </c>
      <c r="BE167" s="215">
        <f t="shared" si="44"/>
        <v>0</v>
      </c>
      <c r="BF167" s="215">
        <f t="shared" si="45"/>
        <v>0</v>
      </c>
      <c r="BG167" s="215">
        <f t="shared" si="46"/>
        <v>0</v>
      </c>
      <c r="BH167" s="215">
        <f t="shared" si="47"/>
        <v>0</v>
      </c>
      <c r="BI167" s="215">
        <f t="shared" si="48"/>
        <v>0</v>
      </c>
      <c r="BJ167" s="25" t="s">
        <v>28</v>
      </c>
      <c r="BK167" s="215">
        <f t="shared" si="49"/>
        <v>0</v>
      </c>
      <c r="BL167" s="25" t="s">
        <v>465</v>
      </c>
      <c r="BM167" s="25" t="s">
        <v>1952</v>
      </c>
    </row>
    <row r="168" spans="2:65" s="1" customFormat="1" ht="16.5" customHeight="1">
      <c r="B168" s="42"/>
      <c r="C168" s="204" t="s">
        <v>475</v>
      </c>
      <c r="D168" s="204" t="s">
        <v>169</v>
      </c>
      <c r="E168" s="205" t="s">
        <v>1953</v>
      </c>
      <c r="F168" s="206" t="s">
        <v>1954</v>
      </c>
      <c r="G168" s="207" t="s">
        <v>21</v>
      </c>
      <c r="H168" s="208">
        <v>230</v>
      </c>
      <c r="I168" s="209"/>
      <c r="J168" s="210">
        <f t="shared" si="40"/>
        <v>0</v>
      </c>
      <c r="K168" s="206" t="s">
        <v>21</v>
      </c>
      <c r="L168" s="62"/>
      <c r="M168" s="211" t="s">
        <v>21</v>
      </c>
      <c r="N168" s="212" t="s">
        <v>46</v>
      </c>
      <c r="O168" s="43"/>
      <c r="P168" s="213">
        <f t="shared" si="41"/>
        <v>0</v>
      </c>
      <c r="Q168" s="213">
        <v>0</v>
      </c>
      <c r="R168" s="213">
        <f t="shared" si="42"/>
        <v>0</v>
      </c>
      <c r="S168" s="213">
        <v>0</v>
      </c>
      <c r="T168" s="214">
        <f t="shared" si="43"/>
        <v>0</v>
      </c>
      <c r="AR168" s="25" t="s">
        <v>465</v>
      </c>
      <c r="AT168" s="25" t="s">
        <v>169</v>
      </c>
      <c r="AU168" s="25" t="s">
        <v>83</v>
      </c>
      <c r="AY168" s="25" t="s">
        <v>167</v>
      </c>
      <c r="BE168" s="215">
        <f t="shared" si="44"/>
        <v>0</v>
      </c>
      <c r="BF168" s="215">
        <f t="shared" si="45"/>
        <v>0</v>
      </c>
      <c r="BG168" s="215">
        <f t="shared" si="46"/>
        <v>0</v>
      </c>
      <c r="BH168" s="215">
        <f t="shared" si="47"/>
        <v>0</v>
      </c>
      <c r="BI168" s="215">
        <f t="shared" si="48"/>
        <v>0</v>
      </c>
      <c r="BJ168" s="25" t="s">
        <v>28</v>
      </c>
      <c r="BK168" s="215">
        <f t="shared" si="49"/>
        <v>0</v>
      </c>
      <c r="BL168" s="25" t="s">
        <v>465</v>
      </c>
      <c r="BM168" s="25" t="s">
        <v>1955</v>
      </c>
    </row>
    <row r="169" spans="2:65" s="1" customFormat="1" ht="16.5" customHeight="1">
      <c r="B169" s="42"/>
      <c r="C169" s="204" t="s">
        <v>479</v>
      </c>
      <c r="D169" s="204" t="s">
        <v>169</v>
      </c>
      <c r="E169" s="205" t="s">
        <v>1956</v>
      </c>
      <c r="F169" s="206" t="s">
        <v>1957</v>
      </c>
      <c r="G169" s="207" t="s">
        <v>21</v>
      </c>
      <c r="H169" s="208">
        <v>810</v>
      </c>
      <c r="I169" s="209"/>
      <c r="J169" s="210">
        <f t="shared" si="40"/>
        <v>0</v>
      </c>
      <c r="K169" s="206" t="s">
        <v>21</v>
      </c>
      <c r="L169" s="62"/>
      <c r="M169" s="211" t="s">
        <v>21</v>
      </c>
      <c r="N169" s="212" t="s">
        <v>46</v>
      </c>
      <c r="O169" s="43"/>
      <c r="P169" s="213">
        <f t="shared" si="41"/>
        <v>0</v>
      </c>
      <c r="Q169" s="213">
        <v>0</v>
      </c>
      <c r="R169" s="213">
        <f t="shared" si="42"/>
        <v>0</v>
      </c>
      <c r="S169" s="213">
        <v>0</v>
      </c>
      <c r="T169" s="214">
        <f t="shared" si="43"/>
        <v>0</v>
      </c>
      <c r="AR169" s="25" t="s">
        <v>465</v>
      </c>
      <c r="AT169" s="25" t="s">
        <v>169</v>
      </c>
      <c r="AU169" s="25" t="s">
        <v>83</v>
      </c>
      <c r="AY169" s="25" t="s">
        <v>167</v>
      </c>
      <c r="BE169" s="215">
        <f t="shared" si="44"/>
        <v>0</v>
      </c>
      <c r="BF169" s="215">
        <f t="shared" si="45"/>
        <v>0</v>
      </c>
      <c r="BG169" s="215">
        <f t="shared" si="46"/>
        <v>0</v>
      </c>
      <c r="BH169" s="215">
        <f t="shared" si="47"/>
        <v>0</v>
      </c>
      <c r="BI169" s="215">
        <f t="shared" si="48"/>
        <v>0</v>
      </c>
      <c r="BJ169" s="25" t="s">
        <v>28</v>
      </c>
      <c r="BK169" s="215">
        <f t="shared" si="49"/>
        <v>0</v>
      </c>
      <c r="BL169" s="25" t="s">
        <v>465</v>
      </c>
      <c r="BM169" s="25" t="s">
        <v>1958</v>
      </c>
    </row>
    <row r="170" spans="2:65" s="1" customFormat="1" ht="16.5" customHeight="1">
      <c r="B170" s="42"/>
      <c r="C170" s="204" t="s">
        <v>483</v>
      </c>
      <c r="D170" s="204" t="s">
        <v>169</v>
      </c>
      <c r="E170" s="205" t="s">
        <v>1959</v>
      </c>
      <c r="F170" s="206" t="s">
        <v>1960</v>
      </c>
      <c r="G170" s="207" t="s">
        <v>21</v>
      </c>
      <c r="H170" s="208">
        <v>90</v>
      </c>
      <c r="I170" s="209"/>
      <c r="J170" s="210">
        <f t="shared" si="40"/>
        <v>0</v>
      </c>
      <c r="K170" s="206" t="s">
        <v>21</v>
      </c>
      <c r="L170" s="62"/>
      <c r="M170" s="211" t="s">
        <v>21</v>
      </c>
      <c r="N170" s="212" t="s">
        <v>46</v>
      </c>
      <c r="O170" s="43"/>
      <c r="P170" s="213">
        <f t="shared" si="41"/>
        <v>0</v>
      </c>
      <c r="Q170" s="213">
        <v>0</v>
      </c>
      <c r="R170" s="213">
        <f t="shared" si="42"/>
        <v>0</v>
      </c>
      <c r="S170" s="213">
        <v>0</v>
      </c>
      <c r="T170" s="214">
        <f t="shared" si="43"/>
        <v>0</v>
      </c>
      <c r="AR170" s="25" t="s">
        <v>465</v>
      </c>
      <c r="AT170" s="25" t="s">
        <v>169</v>
      </c>
      <c r="AU170" s="25" t="s">
        <v>83</v>
      </c>
      <c r="AY170" s="25" t="s">
        <v>167</v>
      </c>
      <c r="BE170" s="215">
        <f t="shared" si="44"/>
        <v>0</v>
      </c>
      <c r="BF170" s="215">
        <f t="shared" si="45"/>
        <v>0</v>
      </c>
      <c r="BG170" s="215">
        <f t="shared" si="46"/>
        <v>0</v>
      </c>
      <c r="BH170" s="215">
        <f t="shared" si="47"/>
        <v>0</v>
      </c>
      <c r="BI170" s="215">
        <f t="shared" si="48"/>
        <v>0</v>
      </c>
      <c r="BJ170" s="25" t="s">
        <v>28</v>
      </c>
      <c r="BK170" s="215">
        <f t="shared" si="49"/>
        <v>0</v>
      </c>
      <c r="BL170" s="25" t="s">
        <v>465</v>
      </c>
      <c r="BM170" s="25" t="s">
        <v>1961</v>
      </c>
    </row>
    <row r="171" spans="2:65" s="1" customFormat="1" ht="16.5" customHeight="1">
      <c r="B171" s="42"/>
      <c r="C171" s="204" t="s">
        <v>486</v>
      </c>
      <c r="D171" s="204" t="s">
        <v>169</v>
      </c>
      <c r="E171" s="205" t="s">
        <v>1962</v>
      </c>
      <c r="F171" s="206" t="s">
        <v>1963</v>
      </c>
      <c r="G171" s="207" t="s">
        <v>21</v>
      </c>
      <c r="H171" s="208">
        <v>50</v>
      </c>
      <c r="I171" s="209"/>
      <c r="J171" s="210">
        <f t="shared" si="40"/>
        <v>0</v>
      </c>
      <c r="K171" s="206" t="s">
        <v>21</v>
      </c>
      <c r="L171" s="62"/>
      <c r="M171" s="211" t="s">
        <v>21</v>
      </c>
      <c r="N171" s="212" t="s">
        <v>46</v>
      </c>
      <c r="O171" s="43"/>
      <c r="P171" s="213">
        <f t="shared" si="41"/>
        <v>0</v>
      </c>
      <c r="Q171" s="213">
        <v>0</v>
      </c>
      <c r="R171" s="213">
        <f t="shared" si="42"/>
        <v>0</v>
      </c>
      <c r="S171" s="213">
        <v>0</v>
      </c>
      <c r="T171" s="214">
        <f t="shared" si="43"/>
        <v>0</v>
      </c>
      <c r="AR171" s="25" t="s">
        <v>465</v>
      </c>
      <c r="AT171" s="25" t="s">
        <v>169</v>
      </c>
      <c r="AU171" s="25" t="s">
        <v>83</v>
      </c>
      <c r="AY171" s="25" t="s">
        <v>167</v>
      </c>
      <c r="BE171" s="215">
        <f t="shared" si="44"/>
        <v>0</v>
      </c>
      <c r="BF171" s="215">
        <f t="shared" si="45"/>
        <v>0</v>
      </c>
      <c r="BG171" s="215">
        <f t="shared" si="46"/>
        <v>0</v>
      </c>
      <c r="BH171" s="215">
        <f t="shared" si="47"/>
        <v>0</v>
      </c>
      <c r="BI171" s="215">
        <f t="shared" si="48"/>
        <v>0</v>
      </c>
      <c r="BJ171" s="25" t="s">
        <v>28</v>
      </c>
      <c r="BK171" s="215">
        <f t="shared" si="49"/>
        <v>0</v>
      </c>
      <c r="BL171" s="25" t="s">
        <v>465</v>
      </c>
      <c r="BM171" s="25" t="s">
        <v>1964</v>
      </c>
    </row>
    <row r="172" spans="2:65" s="1" customFormat="1" ht="16.5" customHeight="1">
      <c r="B172" s="42"/>
      <c r="C172" s="204" t="s">
        <v>490</v>
      </c>
      <c r="D172" s="204" t="s">
        <v>169</v>
      </c>
      <c r="E172" s="205" t="s">
        <v>1965</v>
      </c>
      <c r="F172" s="206" t="s">
        <v>1966</v>
      </c>
      <c r="G172" s="207" t="s">
        <v>21</v>
      </c>
      <c r="H172" s="208">
        <v>1</v>
      </c>
      <c r="I172" s="209"/>
      <c r="J172" s="210">
        <f t="shared" si="40"/>
        <v>0</v>
      </c>
      <c r="K172" s="206" t="s">
        <v>21</v>
      </c>
      <c r="L172" s="62"/>
      <c r="M172" s="211" t="s">
        <v>21</v>
      </c>
      <c r="N172" s="271" t="s">
        <v>46</v>
      </c>
      <c r="O172" s="272"/>
      <c r="P172" s="273">
        <f t="shared" si="41"/>
        <v>0</v>
      </c>
      <c r="Q172" s="273">
        <v>0</v>
      </c>
      <c r="R172" s="273">
        <f t="shared" si="42"/>
        <v>0</v>
      </c>
      <c r="S172" s="273">
        <v>0</v>
      </c>
      <c r="T172" s="274">
        <f t="shared" si="43"/>
        <v>0</v>
      </c>
      <c r="AR172" s="25" t="s">
        <v>465</v>
      </c>
      <c r="AT172" s="25" t="s">
        <v>169</v>
      </c>
      <c r="AU172" s="25" t="s">
        <v>83</v>
      </c>
      <c r="AY172" s="25" t="s">
        <v>167</v>
      </c>
      <c r="BE172" s="215">
        <f t="shared" si="44"/>
        <v>0</v>
      </c>
      <c r="BF172" s="215">
        <f t="shared" si="45"/>
        <v>0</v>
      </c>
      <c r="BG172" s="215">
        <f t="shared" si="46"/>
        <v>0</v>
      </c>
      <c r="BH172" s="215">
        <f t="shared" si="47"/>
        <v>0</v>
      </c>
      <c r="BI172" s="215">
        <f t="shared" si="48"/>
        <v>0</v>
      </c>
      <c r="BJ172" s="25" t="s">
        <v>28</v>
      </c>
      <c r="BK172" s="215">
        <f t="shared" si="49"/>
        <v>0</v>
      </c>
      <c r="BL172" s="25" t="s">
        <v>465</v>
      </c>
      <c r="BM172" s="25" t="s">
        <v>1967</v>
      </c>
    </row>
    <row r="173" spans="2:65" s="1" customFormat="1" ht="6.9" customHeight="1">
      <c r="B173" s="57"/>
      <c r="C173" s="58"/>
      <c r="D173" s="58"/>
      <c r="E173" s="58"/>
      <c r="F173" s="58"/>
      <c r="G173" s="58"/>
      <c r="H173" s="58"/>
      <c r="I173" s="149"/>
      <c r="J173" s="58"/>
      <c r="K173" s="58"/>
      <c r="L173" s="62"/>
    </row>
  </sheetData>
  <sheetProtection algorithmName="SHA-512" hashValue="HsXkdeuhPupKnN2H45hMTDW7WaZJdgSH/chlMOKOYcDezYes15SyPbyvcAl30UCMghf+JbICwQjBkvH4lF1m8A==" saltValue="h4ZAT4mf8zh1FoTz59t3b4Q1t1ZwuoYEcc8TE3Rehkpog+zE9FdIoHDVt7aFhZ2nM+8L5zF3RPb0fN3JVKC8Gw==" spinCount="100000" sheet="1" objects="1" scenarios="1" formatColumns="0" formatRows="0" autoFilter="0"/>
  <autoFilter ref="C88:K172"/>
  <mergeCells count="13">
    <mergeCell ref="E81:H81"/>
    <mergeCell ref="G1:H1"/>
    <mergeCell ref="L2:V2"/>
    <mergeCell ref="E49:H49"/>
    <mergeCell ref="E51:H51"/>
    <mergeCell ref="J55:J56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110</v>
      </c>
      <c r="G1" s="398" t="s">
        <v>111</v>
      </c>
      <c r="H1" s="398"/>
      <c r="I1" s="125"/>
      <c r="J1" s="124" t="s">
        <v>112</v>
      </c>
      <c r="K1" s="123" t="s">
        <v>113</v>
      </c>
      <c r="L1" s="124" t="s">
        <v>114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5" t="s">
        <v>109</v>
      </c>
    </row>
    <row r="3" spans="1:70" ht="6.9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83</v>
      </c>
    </row>
    <row r="4" spans="1:70" ht="36.9" customHeight="1">
      <c r="B4" s="29"/>
      <c r="C4" s="30"/>
      <c r="D4" s="31" t="s">
        <v>115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3.2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399" t="str">
        <f>'Rekapitulace stavby'!K6</f>
        <v>Modernizace stávající infrastruktury FFP -  Bezručovo nám.13, Opava (2017-I)</v>
      </c>
      <c r="F7" s="405"/>
      <c r="G7" s="405"/>
      <c r="H7" s="405"/>
      <c r="I7" s="127"/>
      <c r="J7" s="30"/>
      <c r="K7" s="32"/>
    </row>
    <row r="8" spans="1:70" ht="13.2">
      <c r="B8" s="29"/>
      <c r="C8" s="30"/>
      <c r="D8" s="38" t="s">
        <v>116</v>
      </c>
      <c r="E8" s="30"/>
      <c r="F8" s="30"/>
      <c r="G8" s="30"/>
      <c r="H8" s="30"/>
      <c r="I8" s="127"/>
      <c r="J8" s="30"/>
      <c r="K8" s="32"/>
    </row>
    <row r="9" spans="1:70" s="1" customFormat="1" ht="16.5" customHeight="1">
      <c r="B9" s="42"/>
      <c r="C9" s="43"/>
      <c r="D9" s="43"/>
      <c r="E9" s="399" t="s">
        <v>117</v>
      </c>
      <c r="F9" s="400"/>
      <c r="G9" s="400"/>
      <c r="H9" s="400"/>
      <c r="I9" s="128"/>
      <c r="J9" s="43"/>
      <c r="K9" s="46"/>
    </row>
    <row r="10" spans="1:70" s="1" customFormat="1" ht="13.2">
      <c r="B10" s="42"/>
      <c r="C10" s="43"/>
      <c r="D10" s="38" t="s">
        <v>118</v>
      </c>
      <c r="E10" s="43"/>
      <c r="F10" s="43"/>
      <c r="G10" s="43"/>
      <c r="H10" s="43"/>
      <c r="I10" s="128"/>
      <c r="J10" s="43"/>
      <c r="K10" s="46"/>
    </row>
    <row r="11" spans="1:70" s="1" customFormat="1" ht="36.9" customHeight="1">
      <c r="B11" s="42"/>
      <c r="C11" s="43"/>
      <c r="D11" s="43"/>
      <c r="E11" s="401" t="s">
        <v>1968</v>
      </c>
      <c r="F11" s="400"/>
      <c r="G11" s="400"/>
      <c r="H11" s="400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29" t="s">
        <v>26</v>
      </c>
      <c r="J14" s="130" t="str">
        <f>'Rekapitulace stavby'!AN8</f>
        <v>15. 1. 2018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" customHeight="1">
      <c r="B16" s="42"/>
      <c r="C16" s="43"/>
      <c r="D16" s="38" t="s">
        <v>29</v>
      </c>
      <c r="E16" s="43"/>
      <c r="F16" s="43"/>
      <c r="G16" s="43"/>
      <c r="H16" s="43"/>
      <c r="I16" s="129" t="s">
        <v>30</v>
      </c>
      <c r="J16" s="36" t="s">
        <v>31</v>
      </c>
      <c r="K16" s="46"/>
    </row>
    <row r="17" spans="2:11" s="1" customFormat="1" ht="18" customHeight="1">
      <c r="B17" s="42"/>
      <c r="C17" s="43"/>
      <c r="D17" s="43"/>
      <c r="E17" s="36" t="s">
        <v>32</v>
      </c>
      <c r="F17" s="43"/>
      <c r="G17" s="43"/>
      <c r="H17" s="43"/>
      <c r="I17" s="129" t="s">
        <v>33</v>
      </c>
      <c r="J17" s="36" t="s">
        <v>34</v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" customHeight="1">
      <c r="B19" s="42"/>
      <c r="C19" s="43"/>
      <c r="D19" s="38" t="s">
        <v>35</v>
      </c>
      <c r="E19" s="43"/>
      <c r="F19" s="43"/>
      <c r="G19" s="43"/>
      <c r="H19" s="43"/>
      <c r="I19" s="129" t="s">
        <v>30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33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" customHeight="1">
      <c r="B22" s="42"/>
      <c r="C22" s="43"/>
      <c r="D22" s="38" t="s">
        <v>38</v>
      </c>
      <c r="E22" s="43"/>
      <c r="F22" s="43"/>
      <c r="G22" s="43"/>
      <c r="H22" s="43"/>
      <c r="I22" s="129" t="s">
        <v>30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33</v>
      </c>
      <c r="J23" s="36" t="str">
        <f>IF('Rekapitulace stavby'!AN17="","",'Rekapitulace stavby'!AN17)</f>
        <v/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393" t="s">
        <v>21</v>
      </c>
      <c r="F26" s="393"/>
      <c r="G26" s="393"/>
      <c r="H26" s="393"/>
      <c r="I26" s="133"/>
      <c r="J26" s="132"/>
      <c r="K26" s="134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41</v>
      </c>
      <c r="E29" s="43"/>
      <c r="F29" s="43"/>
      <c r="G29" s="43"/>
      <c r="H29" s="43"/>
      <c r="I29" s="128"/>
      <c r="J29" s="138">
        <f>ROUND(J84,0)</f>
        <v>0</v>
      </c>
      <c r="K29" s="46"/>
    </row>
    <row r="30" spans="2:11" s="1" customFormat="1" ht="6.9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" customHeight="1">
      <c r="B31" s="42"/>
      <c r="C31" s="43"/>
      <c r="D31" s="43"/>
      <c r="E31" s="43"/>
      <c r="F31" s="47" t="s">
        <v>43</v>
      </c>
      <c r="G31" s="43"/>
      <c r="H31" s="43"/>
      <c r="I31" s="139" t="s">
        <v>42</v>
      </c>
      <c r="J31" s="47" t="s">
        <v>44</v>
      </c>
      <c r="K31" s="46"/>
    </row>
    <row r="32" spans="2:11" s="1" customFormat="1" ht="14.4" customHeight="1">
      <c r="B32" s="42"/>
      <c r="C32" s="43"/>
      <c r="D32" s="50" t="s">
        <v>45</v>
      </c>
      <c r="E32" s="50" t="s">
        <v>46</v>
      </c>
      <c r="F32" s="140">
        <f>ROUND(SUM(BE84:BE87), 0)</f>
        <v>0</v>
      </c>
      <c r="G32" s="43"/>
      <c r="H32" s="43"/>
      <c r="I32" s="141">
        <v>0.21</v>
      </c>
      <c r="J32" s="140">
        <f>ROUND(ROUND((SUM(BE84:BE87)), 0)*I32, 0)</f>
        <v>0</v>
      </c>
      <c r="K32" s="46"/>
    </row>
    <row r="33" spans="2:11" s="1" customFormat="1" ht="14.4" customHeight="1">
      <c r="B33" s="42"/>
      <c r="C33" s="43"/>
      <c r="D33" s="43"/>
      <c r="E33" s="50" t="s">
        <v>47</v>
      </c>
      <c r="F33" s="140">
        <f>ROUND(SUM(BF84:BF87), 0)</f>
        <v>0</v>
      </c>
      <c r="G33" s="43"/>
      <c r="H33" s="43"/>
      <c r="I33" s="141">
        <v>0.15</v>
      </c>
      <c r="J33" s="140">
        <f>ROUND(ROUND((SUM(BF84:BF87)), 0)*I33, 0)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48</v>
      </c>
      <c r="F34" s="140">
        <f>ROUND(SUM(BG84:BG87), 0)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49</v>
      </c>
      <c r="F35" s="140">
        <f>ROUND(SUM(BH84:BH87), 0)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" hidden="1" customHeight="1">
      <c r="B36" s="42"/>
      <c r="C36" s="43"/>
      <c r="D36" s="43"/>
      <c r="E36" s="50" t="s">
        <v>50</v>
      </c>
      <c r="F36" s="140">
        <f>ROUND(SUM(BI84:BI87), 0)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51</v>
      </c>
      <c r="E38" s="80"/>
      <c r="F38" s="80"/>
      <c r="G38" s="144" t="s">
        <v>52</v>
      </c>
      <c r="H38" s="145" t="s">
        <v>53</v>
      </c>
      <c r="I38" s="146"/>
      <c r="J38" s="147">
        <f>SUM(J29:J36)</f>
        <v>0</v>
      </c>
      <c r="K38" s="148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" customHeight="1">
      <c r="B44" s="42"/>
      <c r="C44" s="31" t="s">
        <v>120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399" t="str">
        <f>E7</f>
        <v>Modernizace stávající infrastruktury FFP -  Bezručovo nám.13, Opava (2017-I)</v>
      </c>
      <c r="F47" s="405"/>
      <c r="G47" s="405"/>
      <c r="H47" s="405"/>
      <c r="I47" s="128"/>
      <c r="J47" s="43"/>
      <c r="K47" s="46"/>
    </row>
    <row r="48" spans="2:11" ht="13.2">
      <c r="B48" s="29"/>
      <c r="C48" s="38" t="s">
        <v>116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16.5" customHeight="1">
      <c r="B49" s="42"/>
      <c r="C49" s="43"/>
      <c r="D49" s="43"/>
      <c r="E49" s="399" t="s">
        <v>117</v>
      </c>
      <c r="F49" s="400"/>
      <c r="G49" s="400"/>
      <c r="H49" s="400"/>
      <c r="I49" s="128"/>
      <c r="J49" s="43"/>
      <c r="K49" s="46"/>
    </row>
    <row r="50" spans="2:47" s="1" customFormat="1" ht="14.4" customHeight="1">
      <c r="B50" s="42"/>
      <c r="C50" s="38" t="s">
        <v>118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1" t="str">
        <f>E11</f>
        <v>01-7 - 01/7 - Vybavení učeben</v>
      </c>
      <c r="F51" s="400"/>
      <c r="G51" s="400"/>
      <c r="H51" s="400"/>
      <c r="I51" s="128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 xml:space="preserve"> </v>
      </c>
      <c r="G53" s="43"/>
      <c r="H53" s="43"/>
      <c r="I53" s="129" t="s">
        <v>26</v>
      </c>
      <c r="J53" s="130" t="str">
        <f>IF(J14="","",J14)</f>
        <v>15. 1. 2018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3.2">
      <c r="B55" s="42"/>
      <c r="C55" s="38" t="s">
        <v>29</v>
      </c>
      <c r="D55" s="43"/>
      <c r="E55" s="43"/>
      <c r="F55" s="36" t="str">
        <f>E17</f>
        <v>Slezská univerzita v Opavě</v>
      </c>
      <c r="G55" s="43"/>
      <c r="H55" s="43"/>
      <c r="I55" s="129" t="s">
        <v>38</v>
      </c>
      <c r="J55" s="393" t="str">
        <f>E23</f>
        <v xml:space="preserve"> </v>
      </c>
      <c r="K55" s="46"/>
    </row>
    <row r="56" spans="2:47" s="1" customFormat="1" ht="14.4" customHeight="1">
      <c r="B56" s="42"/>
      <c r="C56" s="38" t="s">
        <v>35</v>
      </c>
      <c r="D56" s="43"/>
      <c r="E56" s="43"/>
      <c r="F56" s="36" t="str">
        <f>IF(E20="","",E20)</f>
        <v/>
      </c>
      <c r="G56" s="43"/>
      <c r="H56" s="43"/>
      <c r="I56" s="128"/>
      <c r="J56" s="402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121</v>
      </c>
      <c r="D58" s="142"/>
      <c r="E58" s="142"/>
      <c r="F58" s="142"/>
      <c r="G58" s="142"/>
      <c r="H58" s="142"/>
      <c r="I58" s="155"/>
      <c r="J58" s="156" t="s">
        <v>122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123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124</v>
      </c>
    </row>
    <row r="61" spans="2:47" s="8" customFormat="1" ht="24.9" customHeight="1">
      <c r="B61" s="159"/>
      <c r="C61" s="160"/>
      <c r="D61" s="161" t="s">
        <v>133</v>
      </c>
      <c r="E61" s="162"/>
      <c r="F61" s="162"/>
      <c r="G61" s="162"/>
      <c r="H61" s="162"/>
      <c r="I61" s="163"/>
      <c r="J61" s="164">
        <f>J85</f>
        <v>0</v>
      </c>
      <c r="K61" s="165"/>
    </row>
    <row r="62" spans="2:47" s="9" customFormat="1" ht="19.95" customHeight="1">
      <c r="B62" s="166"/>
      <c r="C62" s="167"/>
      <c r="D62" s="168" t="s">
        <v>1969</v>
      </c>
      <c r="E62" s="169"/>
      <c r="F62" s="169"/>
      <c r="G62" s="169"/>
      <c r="H62" s="169"/>
      <c r="I62" s="170"/>
      <c r="J62" s="171">
        <f>J86</f>
        <v>0</v>
      </c>
      <c r="K62" s="172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" customHeight="1">
      <c r="B64" s="57"/>
      <c r="C64" s="58"/>
      <c r="D64" s="58"/>
      <c r="E64" s="58"/>
      <c r="F64" s="58"/>
      <c r="G64" s="58"/>
      <c r="H64" s="58"/>
      <c r="I64" s="149"/>
      <c r="J64" s="58"/>
      <c r="K64" s="59"/>
    </row>
    <row r="68" spans="2:12" s="1" customFormat="1" ht="6.9" customHeight="1">
      <c r="B68" s="60"/>
      <c r="C68" s="61"/>
      <c r="D68" s="61"/>
      <c r="E68" s="61"/>
      <c r="F68" s="61"/>
      <c r="G68" s="61"/>
      <c r="H68" s="61"/>
      <c r="I68" s="152"/>
      <c r="J68" s="61"/>
      <c r="K68" s="61"/>
      <c r="L68" s="62"/>
    </row>
    <row r="69" spans="2:12" s="1" customFormat="1" ht="36.9" customHeight="1">
      <c r="B69" s="42"/>
      <c r="C69" s="63" t="s">
        <v>151</v>
      </c>
      <c r="D69" s="64"/>
      <c r="E69" s="64"/>
      <c r="F69" s="64"/>
      <c r="G69" s="64"/>
      <c r="H69" s="64"/>
      <c r="I69" s="173"/>
      <c r="J69" s="64"/>
      <c r="K69" s="64"/>
      <c r="L69" s="62"/>
    </row>
    <row r="70" spans="2:12" s="1" customFormat="1" ht="6.9" customHeight="1">
      <c r="B70" s="42"/>
      <c r="C70" s="64"/>
      <c r="D70" s="64"/>
      <c r="E70" s="64"/>
      <c r="F70" s="64"/>
      <c r="G70" s="64"/>
      <c r="H70" s="64"/>
      <c r="I70" s="173"/>
      <c r="J70" s="64"/>
      <c r="K70" s="64"/>
      <c r="L70" s="62"/>
    </row>
    <row r="71" spans="2:12" s="1" customFormat="1" ht="14.4" customHeight="1">
      <c r="B71" s="42"/>
      <c r="C71" s="66" t="s">
        <v>18</v>
      </c>
      <c r="D71" s="64"/>
      <c r="E71" s="64"/>
      <c r="F71" s="64"/>
      <c r="G71" s="64"/>
      <c r="H71" s="64"/>
      <c r="I71" s="173"/>
      <c r="J71" s="64"/>
      <c r="K71" s="64"/>
      <c r="L71" s="62"/>
    </row>
    <row r="72" spans="2:12" s="1" customFormat="1" ht="16.5" customHeight="1">
      <c r="B72" s="42"/>
      <c r="C72" s="64"/>
      <c r="D72" s="64"/>
      <c r="E72" s="403" t="str">
        <f>E7</f>
        <v>Modernizace stávající infrastruktury FFP -  Bezručovo nám.13, Opava (2017-I)</v>
      </c>
      <c r="F72" s="404"/>
      <c r="G72" s="404"/>
      <c r="H72" s="404"/>
      <c r="I72" s="173"/>
      <c r="J72" s="64"/>
      <c r="K72" s="64"/>
      <c r="L72" s="62"/>
    </row>
    <row r="73" spans="2:12" ht="13.2">
      <c r="B73" s="29"/>
      <c r="C73" s="66" t="s">
        <v>116</v>
      </c>
      <c r="D73" s="174"/>
      <c r="E73" s="174"/>
      <c r="F73" s="174"/>
      <c r="G73" s="174"/>
      <c r="H73" s="174"/>
      <c r="J73" s="174"/>
      <c r="K73" s="174"/>
      <c r="L73" s="175"/>
    </row>
    <row r="74" spans="2:12" s="1" customFormat="1" ht="16.5" customHeight="1">
      <c r="B74" s="42"/>
      <c r="C74" s="64"/>
      <c r="D74" s="64"/>
      <c r="E74" s="403" t="s">
        <v>117</v>
      </c>
      <c r="F74" s="397"/>
      <c r="G74" s="397"/>
      <c r="H74" s="397"/>
      <c r="I74" s="173"/>
      <c r="J74" s="64"/>
      <c r="K74" s="64"/>
      <c r="L74" s="62"/>
    </row>
    <row r="75" spans="2:12" s="1" customFormat="1" ht="14.4" customHeight="1">
      <c r="B75" s="42"/>
      <c r="C75" s="66" t="s">
        <v>118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17.25" customHeight="1">
      <c r="B76" s="42"/>
      <c r="C76" s="64"/>
      <c r="D76" s="64"/>
      <c r="E76" s="365" t="str">
        <f>E11</f>
        <v>01-7 - 01/7 - Vybavení učeben</v>
      </c>
      <c r="F76" s="397"/>
      <c r="G76" s="397"/>
      <c r="H76" s="397"/>
      <c r="I76" s="173"/>
      <c r="J76" s="64"/>
      <c r="K76" s="64"/>
      <c r="L76" s="62"/>
    </row>
    <row r="77" spans="2:12" s="1" customFormat="1" ht="6.9" customHeight="1">
      <c r="B77" s="42"/>
      <c r="C77" s="64"/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8" customHeight="1">
      <c r="B78" s="42"/>
      <c r="C78" s="66" t="s">
        <v>24</v>
      </c>
      <c r="D78" s="64"/>
      <c r="E78" s="64"/>
      <c r="F78" s="176" t="str">
        <f>F14</f>
        <v xml:space="preserve"> </v>
      </c>
      <c r="G78" s="64"/>
      <c r="H78" s="64"/>
      <c r="I78" s="177" t="s">
        <v>26</v>
      </c>
      <c r="J78" s="74" t="str">
        <f>IF(J14="","",J14)</f>
        <v>15. 1. 2018</v>
      </c>
      <c r="K78" s="64"/>
      <c r="L78" s="62"/>
    </row>
    <row r="79" spans="2:12" s="1" customFormat="1" ht="6.9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13.2">
      <c r="B80" s="42"/>
      <c r="C80" s="66" t="s">
        <v>29</v>
      </c>
      <c r="D80" s="64"/>
      <c r="E80" s="64"/>
      <c r="F80" s="176" t="str">
        <f>E17</f>
        <v>Slezská univerzita v Opavě</v>
      </c>
      <c r="G80" s="64"/>
      <c r="H80" s="64"/>
      <c r="I80" s="177" t="s">
        <v>38</v>
      </c>
      <c r="J80" s="176" t="str">
        <f>E23</f>
        <v xml:space="preserve"> </v>
      </c>
      <c r="K80" s="64"/>
      <c r="L80" s="62"/>
    </row>
    <row r="81" spans="2:65" s="1" customFormat="1" ht="14.4" customHeight="1">
      <c r="B81" s="42"/>
      <c r="C81" s="66" t="s">
        <v>35</v>
      </c>
      <c r="D81" s="64"/>
      <c r="E81" s="64"/>
      <c r="F81" s="176" t="str">
        <f>IF(E20="","",E20)</f>
        <v/>
      </c>
      <c r="G81" s="64"/>
      <c r="H81" s="64"/>
      <c r="I81" s="173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65" s="10" customFormat="1" ht="29.25" customHeight="1">
      <c r="B83" s="178"/>
      <c r="C83" s="179" t="s">
        <v>152</v>
      </c>
      <c r="D83" s="180" t="s">
        <v>60</v>
      </c>
      <c r="E83" s="180" t="s">
        <v>56</v>
      </c>
      <c r="F83" s="180" t="s">
        <v>153</v>
      </c>
      <c r="G83" s="180" t="s">
        <v>154</v>
      </c>
      <c r="H83" s="180" t="s">
        <v>155</v>
      </c>
      <c r="I83" s="181" t="s">
        <v>156</v>
      </c>
      <c r="J83" s="180" t="s">
        <v>122</v>
      </c>
      <c r="K83" s="182" t="s">
        <v>157</v>
      </c>
      <c r="L83" s="183"/>
      <c r="M83" s="82" t="s">
        <v>158</v>
      </c>
      <c r="N83" s="83" t="s">
        <v>45</v>
      </c>
      <c r="O83" s="83" t="s">
        <v>159</v>
      </c>
      <c r="P83" s="83" t="s">
        <v>160</v>
      </c>
      <c r="Q83" s="83" t="s">
        <v>161</v>
      </c>
      <c r="R83" s="83" t="s">
        <v>162</v>
      </c>
      <c r="S83" s="83" t="s">
        <v>163</v>
      </c>
      <c r="T83" s="84" t="s">
        <v>164</v>
      </c>
    </row>
    <row r="84" spans="2:65" s="1" customFormat="1" ht="29.25" customHeight="1">
      <c r="B84" s="42"/>
      <c r="C84" s="88" t="s">
        <v>123</v>
      </c>
      <c r="D84" s="64"/>
      <c r="E84" s="64"/>
      <c r="F84" s="64"/>
      <c r="G84" s="64"/>
      <c r="H84" s="64"/>
      <c r="I84" s="173"/>
      <c r="J84" s="184">
        <f>BK84</f>
        <v>0</v>
      </c>
      <c r="K84" s="64"/>
      <c r="L84" s="62"/>
      <c r="M84" s="85"/>
      <c r="N84" s="86"/>
      <c r="O84" s="86"/>
      <c r="P84" s="185">
        <f>P85</f>
        <v>0</v>
      </c>
      <c r="Q84" s="86"/>
      <c r="R84" s="185">
        <f>R85</f>
        <v>0</v>
      </c>
      <c r="S84" s="86"/>
      <c r="T84" s="186">
        <f>T85</f>
        <v>0</v>
      </c>
      <c r="AT84" s="25" t="s">
        <v>74</v>
      </c>
      <c r="AU84" s="25" t="s">
        <v>124</v>
      </c>
      <c r="BK84" s="187">
        <f>BK85</f>
        <v>0</v>
      </c>
    </row>
    <row r="85" spans="2:65" s="11" customFormat="1" ht="37.35" customHeight="1">
      <c r="B85" s="188"/>
      <c r="C85" s="189"/>
      <c r="D85" s="190" t="s">
        <v>74</v>
      </c>
      <c r="E85" s="191" t="s">
        <v>523</v>
      </c>
      <c r="F85" s="191" t="s">
        <v>524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</f>
        <v>0</v>
      </c>
      <c r="Q85" s="196"/>
      <c r="R85" s="197">
        <f>R86</f>
        <v>0</v>
      </c>
      <c r="S85" s="196"/>
      <c r="T85" s="198">
        <f>T86</f>
        <v>0</v>
      </c>
      <c r="AR85" s="199" t="s">
        <v>83</v>
      </c>
      <c r="AT85" s="200" t="s">
        <v>74</v>
      </c>
      <c r="AU85" s="200" t="s">
        <v>75</v>
      </c>
      <c r="AY85" s="199" t="s">
        <v>167</v>
      </c>
      <c r="BK85" s="201">
        <f>BK86</f>
        <v>0</v>
      </c>
    </row>
    <row r="86" spans="2:65" s="11" customFormat="1" ht="19.95" customHeight="1">
      <c r="B86" s="188"/>
      <c r="C86" s="189"/>
      <c r="D86" s="190" t="s">
        <v>74</v>
      </c>
      <c r="E86" s="202" t="s">
        <v>1970</v>
      </c>
      <c r="F86" s="202" t="s">
        <v>1971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P87</f>
        <v>0</v>
      </c>
      <c r="Q86" s="196"/>
      <c r="R86" s="197">
        <f>R87</f>
        <v>0</v>
      </c>
      <c r="S86" s="196"/>
      <c r="T86" s="198">
        <f>T87</f>
        <v>0</v>
      </c>
      <c r="AR86" s="199" t="s">
        <v>83</v>
      </c>
      <c r="AT86" s="200" t="s">
        <v>74</v>
      </c>
      <c r="AU86" s="200" t="s">
        <v>28</v>
      </c>
      <c r="AY86" s="199" t="s">
        <v>167</v>
      </c>
      <c r="BK86" s="201">
        <f>BK87</f>
        <v>0</v>
      </c>
    </row>
    <row r="87" spans="2:65" s="1" customFormat="1" ht="25.5" customHeight="1">
      <c r="B87" s="42"/>
      <c r="C87" s="204" t="s">
        <v>28</v>
      </c>
      <c r="D87" s="204" t="s">
        <v>169</v>
      </c>
      <c r="E87" s="205" t="s">
        <v>1972</v>
      </c>
      <c r="F87" s="206" t="s">
        <v>1973</v>
      </c>
      <c r="G87" s="207" t="s">
        <v>346</v>
      </c>
      <c r="H87" s="208">
        <v>1</v>
      </c>
      <c r="I87" s="209"/>
      <c r="J87" s="210">
        <f>ROUND(I87*H87,1)</f>
        <v>0</v>
      </c>
      <c r="K87" s="206" t="s">
        <v>21</v>
      </c>
      <c r="L87" s="62"/>
      <c r="M87" s="211" t="s">
        <v>21</v>
      </c>
      <c r="N87" s="271" t="s">
        <v>46</v>
      </c>
      <c r="O87" s="272"/>
      <c r="P87" s="273">
        <f>O87*H87</f>
        <v>0</v>
      </c>
      <c r="Q87" s="273">
        <v>0</v>
      </c>
      <c r="R87" s="273">
        <f>Q87*H87</f>
        <v>0</v>
      </c>
      <c r="S87" s="273">
        <v>0</v>
      </c>
      <c r="T87" s="274">
        <f>S87*H87</f>
        <v>0</v>
      </c>
      <c r="AR87" s="25" t="s">
        <v>243</v>
      </c>
      <c r="AT87" s="25" t="s">
        <v>169</v>
      </c>
      <c r="AU87" s="25" t="s">
        <v>83</v>
      </c>
      <c r="AY87" s="25" t="s">
        <v>167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25" t="s">
        <v>28</v>
      </c>
      <c r="BK87" s="215">
        <f>ROUND(I87*H87,1)</f>
        <v>0</v>
      </c>
      <c r="BL87" s="25" t="s">
        <v>243</v>
      </c>
      <c r="BM87" s="25" t="s">
        <v>1974</v>
      </c>
    </row>
    <row r="88" spans="2:65" s="1" customFormat="1" ht="6.9" customHeight="1">
      <c r="B88" s="57"/>
      <c r="C88" s="58"/>
      <c r="D88" s="58"/>
      <c r="E88" s="58"/>
      <c r="F88" s="58"/>
      <c r="G88" s="58"/>
      <c r="H88" s="58"/>
      <c r="I88" s="149"/>
      <c r="J88" s="58"/>
      <c r="K88" s="58"/>
      <c r="L88" s="62"/>
    </row>
  </sheetData>
  <sheetProtection algorithmName="SHA-512" hashValue="9HaozFX7VZQbEJE64AkiGWqj5BN91ZOacejWzI03mX/qRmeE6tznAkgbcCZywLQTy8G8k/R+63FaL4kv1pFRAQ==" saltValue="aml2gSvrfzUYiEtiaxsfrFjSlsfM/4q/mhzMfGgukrpjVGdaEF4hvCzgtOZXxSIE3893UQpRKC1UDZg2sDuvlA==" spinCount="100000" sheet="1" objects="1" scenarios="1" formatColumns="0" formatRows="0" autoFilter="0"/>
  <autoFilter ref="C83:K87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01-1 - 01-1 - Architekton...</vt:lpstr>
      <vt:lpstr>01-2 - 01-2 - Zdravotechnika</vt:lpstr>
      <vt:lpstr>01-3 - 01-3 - Ústřední vy...</vt:lpstr>
      <vt:lpstr>01-4 - 01-4 - Vzduchotech...</vt:lpstr>
      <vt:lpstr>01-5a - 01-5a - Elektroin...</vt:lpstr>
      <vt:lpstr>01-5b - 01-5b - Navýšení ...</vt:lpstr>
      <vt:lpstr>01-6 - 01-6 - Strukturova...</vt:lpstr>
      <vt:lpstr>01-7 - 01-7 - Vybavení uč...</vt:lpstr>
      <vt:lpstr>Pokyny pro vyplnění</vt:lpstr>
      <vt:lpstr>'01-1 - 01-1 - Architekton...'!Názvy_tisku</vt:lpstr>
      <vt:lpstr>'01-2 - 01-2 - Zdravotechnika'!Názvy_tisku</vt:lpstr>
      <vt:lpstr>'01-3 - 01-3 - Ústřední vy...'!Názvy_tisku</vt:lpstr>
      <vt:lpstr>'01-4 - 01-4 - Vzduchotech...'!Názvy_tisku</vt:lpstr>
      <vt:lpstr>'01-5a - 01-5a - Elektroin...'!Názvy_tisku</vt:lpstr>
      <vt:lpstr>'01-5b - 01-5b - Navýšení ...'!Názvy_tisku</vt:lpstr>
      <vt:lpstr>'01-6 - 01-6 - Strukturova...'!Názvy_tisku</vt:lpstr>
      <vt:lpstr>'01-7 - 01-7 - Vybavení uč...'!Názvy_tisku</vt:lpstr>
      <vt:lpstr>'Rekapitulace stavby'!Názvy_tisku</vt:lpstr>
      <vt:lpstr>'01-1 - 01-1 - Architekton...'!Oblast_tisku</vt:lpstr>
      <vt:lpstr>'01-2 - 01-2 - Zdravotechnika'!Oblast_tisku</vt:lpstr>
      <vt:lpstr>'01-3 - 01-3 - Ústřední vy...'!Oblast_tisku</vt:lpstr>
      <vt:lpstr>'01-4 - 01-4 - Vzduchotech...'!Oblast_tisku</vt:lpstr>
      <vt:lpstr>'01-5a - 01-5a - Elektroin...'!Oblast_tisku</vt:lpstr>
      <vt:lpstr>'01-5b - 01-5b - Navýšení ...'!Oblast_tisku</vt:lpstr>
      <vt:lpstr>'01-6 - 01-6 - Strukturova...'!Oblast_tisku</vt:lpstr>
      <vt:lpstr>'01-7 - 01-7 - Vybavení uč...'!Oblast_tisku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Sandtner</dc:creator>
  <cp:lastModifiedBy>Chlebiš Libor</cp:lastModifiedBy>
  <dcterms:created xsi:type="dcterms:W3CDTF">2018-03-12T08:34:08Z</dcterms:created>
  <dcterms:modified xsi:type="dcterms:W3CDTF">2018-03-12T09:02:26Z</dcterms:modified>
</cp:coreProperties>
</file>